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defaultThemeVersion="166925"/>
  <mc:AlternateContent xmlns:mc="http://schemas.openxmlformats.org/markup-compatibility/2006">
    <mc:Choice Requires="x15">
      <x15ac:absPath xmlns:x15ac="http://schemas.microsoft.com/office/spreadsheetml/2010/11/ac" url="C:\Users\LENOVO\Desktop\Perucamaras\03. Entregables Marzo\0317 - 429 RP Ejecución Norte\Informe\"/>
    </mc:Choice>
  </mc:AlternateContent>
  <xr:revisionPtr revIDLastSave="0" documentId="13_ncr:1_{942E839A-B58C-4CD7-AD3A-57E758C62821}" xr6:coauthVersionLast="45" xr6:coauthVersionMax="45" xr10:uidLastSave="{00000000-0000-0000-0000-000000000000}"/>
  <bookViews>
    <workbookView xWindow="-108" yWindow="-108" windowWidth="23256" windowHeight="12576" tabRatio="801" xr2:uid="{1F224583-7F01-4262-8187-E0CB706978F3}"/>
  </bookViews>
  <sheets>
    <sheet name="Perucámaras " sheetId="1" r:id="rId1"/>
    <sheet name="Índice" sheetId="3" r:id="rId2"/>
    <sheet name="Macro Región Norte" sheetId="12" r:id="rId3"/>
    <sheet name="1. Cajamarca" sheetId="4" r:id="rId4"/>
    <sheet name="2. La Libertad" sheetId="15" r:id="rId5"/>
    <sheet name="3. Lambayeque" sheetId="16" r:id="rId6"/>
    <sheet name="4. Piura" sheetId="17" r:id="rId7"/>
    <sheet name="5. Tumbes" sheetId="18" r:id="rId8"/>
    <sheet name="Ancash" sheetId="13" state="hidden" r:id="rId9"/>
  </sheets>
  <externalReferences>
    <externalReference r:id="rId10"/>
    <externalReference r:id="rId11"/>
  </externalReferences>
  <definedNames>
    <definedName name="_xlnm._FilterDatabase" localSheetId="2" hidden="1">'Macro Región Norte'!$V$11:$Z$16</definedName>
    <definedName name="asistencia">'[1]03_asiste'!$A$16:$I$27</definedName>
    <definedName name="colectivo">'[1]02_salud_colec'!$A$16:$I$40</definedName>
    <definedName name="desastres">'[1]04_desastre'!$A$16:$I$20</definedName>
    <definedName name="gestion">'[1]05_gest'!$A$16:$I$32</definedName>
    <definedName name="guber">'[1]06_Gub'!$A$16:$I$19</definedName>
    <definedName name="individual">'[1]01_salud_indiv'!$A$16:$I$40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2" l="1"/>
  <c r="G36" i="12"/>
  <c r="H36" i="12" s="1"/>
  <c r="G35" i="12"/>
  <c r="H35" i="12" s="1"/>
  <c r="G34" i="12"/>
  <c r="G33" i="12"/>
  <c r="F33" i="12"/>
  <c r="H34" i="12"/>
  <c r="P72" i="12"/>
  <c r="O72" i="12"/>
  <c r="P71" i="12"/>
  <c r="O71" i="12"/>
  <c r="P70" i="12"/>
  <c r="O70" i="12"/>
  <c r="M72" i="12"/>
  <c r="L72" i="12"/>
  <c r="M71" i="12"/>
  <c r="L71" i="12"/>
  <c r="M70" i="12"/>
  <c r="L70" i="12"/>
  <c r="J72" i="12"/>
  <c r="I72" i="12"/>
  <c r="J71" i="12"/>
  <c r="I71" i="12"/>
  <c r="J70" i="12"/>
  <c r="I70" i="12"/>
  <c r="G72" i="12"/>
  <c r="F72" i="12"/>
  <c r="G71" i="12"/>
  <c r="F71" i="12"/>
  <c r="G70" i="12"/>
  <c r="F70" i="12"/>
  <c r="G60" i="12"/>
  <c r="G59" i="12"/>
  <c r="G58" i="12"/>
  <c r="E60" i="12"/>
  <c r="E59" i="12"/>
  <c r="E58" i="12"/>
  <c r="H48" i="12"/>
  <c r="F48" i="12"/>
  <c r="H47" i="12"/>
  <c r="F47" i="12"/>
  <c r="H46" i="12"/>
  <c r="F46" i="12"/>
  <c r="H45" i="12"/>
  <c r="F45" i="12"/>
  <c r="E36" i="12"/>
  <c r="E35" i="12"/>
  <c r="E34" i="12"/>
  <c r="F34" i="12" s="1"/>
  <c r="E33" i="12"/>
  <c r="D36" i="12"/>
  <c r="D35" i="12"/>
  <c r="D34" i="12"/>
  <c r="D33" i="12"/>
  <c r="D37" i="12" s="1"/>
  <c r="I87" i="4"/>
  <c r="H87" i="15"/>
  <c r="I87" i="15" s="1"/>
  <c r="H87" i="16"/>
  <c r="I87" i="16" s="1"/>
  <c r="H87" i="17"/>
  <c r="I87" i="17" s="1"/>
  <c r="H87" i="18"/>
  <c r="I87" i="18" s="1"/>
  <c r="H87" i="4"/>
  <c r="F87" i="15"/>
  <c r="F87" i="16"/>
  <c r="F87" i="17"/>
  <c r="F87" i="18"/>
  <c r="F87" i="4"/>
  <c r="F35" i="12" l="1"/>
  <c r="F36" i="12"/>
  <c r="H33" i="12"/>
  <c r="N42" i="18" l="1"/>
  <c r="O42" i="18"/>
  <c r="N43" i="18"/>
  <c r="O43" i="18"/>
  <c r="N44" i="18"/>
  <c r="O44" i="18"/>
  <c r="H60" i="12" l="1"/>
  <c r="H59" i="12"/>
  <c r="E61" i="12"/>
  <c r="F59" i="12" s="1"/>
  <c r="G61" i="12"/>
  <c r="E37" i="12"/>
  <c r="F37" i="12" s="1"/>
  <c r="Y14" i="12"/>
  <c r="Y15" i="12"/>
  <c r="Y12" i="12"/>
  <c r="Y16" i="12"/>
  <c r="Y13" i="12"/>
  <c r="F60" i="12" l="1"/>
  <c r="H61" i="12"/>
  <c r="F61" i="12"/>
  <c r="I63" i="18" l="1"/>
  <c r="I62" i="18"/>
  <c r="I61" i="18"/>
  <c r="I60" i="18"/>
  <c r="I59" i="18"/>
  <c r="I63" i="17"/>
  <c r="I62" i="17"/>
  <c r="I61" i="17"/>
  <c r="I60" i="17"/>
  <c r="I59" i="17"/>
  <c r="I63" i="16"/>
  <c r="I62" i="16"/>
  <c r="I61" i="16"/>
  <c r="I60" i="16"/>
  <c r="I59" i="16"/>
  <c r="I63" i="15"/>
  <c r="I62" i="15"/>
  <c r="I61" i="15"/>
  <c r="I60" i="15"/>
  <c r="I59" i="15"/>
  <c r="H75" i="18" l="1"/>
  <c r="F75" i="18"/>
  <c r="G74" i="18" s="1"/>
  <c r="I74" i="18"/>
  <c r="I73" i="18"/>
  <c r="I72" i="18"/>
  <c r="I71" i="18"/>
  <c r="L45" i="18"/>
  <c r="K45" i="18"/>
  <c r="I45" i="18"/>
  <c r="H45" i="18"/>
  <c r="F45" i="18"/>
  <c r="E45" i="18"/>
  <c r="M44" i="18"/>
  <c r="J44" i="18"/>
  <c r="G44" i="18"/>
  <c r="M43" i="18"/>
  <c r="J43" i="18"/>
  <c r="G43" i="18"/>
  <c r="M42" i="18"/>
  <c r="J42" i="18"/>
  <c r="G42" i="18"/>
  <c r="G32" i="18"/>
  <c r="E32" i="18"/>
  <c r="F31" i="18" s="1"/>
  <c r="H31" i="18"/>
  <c r="H30" i="18"/>
  <c r="H29" i="18"/>
  <c r="I20" i="18"/>
  <c r="H20" i="18"/>
  <c r="G19" i="12" s="1"/>
  <c r="F20" i="18"/>
  <c r="E19" i="12" s="1"/>
  <c r="E20" i="18"/>
  <c r="D19" i="12" s="1"/>
  <c r="J19" i="18"/>
  <c r="G19" i="18"/>
  <c r="J18" i="18"/>
  <c r="G18" i="18"/>
  <c r="J17" i="18"/>
  <c r="G17" i="18"/>
  <c r="H75" i="17"/>
  <c r="F75" i="17"/>
  <c r="G74" i="17" s="1"/>
  <c r="I74" i="17"/>
  <c r="I73" i="17"/>
  <c r="I72" i="17"/>
  <c r="I71" i="17"/>
  <c r="L45" i="17"/>
  <c r="M45" i="17" s="1"/>
  <c r="K45" i="17"/>
  <c r="I45" i="17"/>
  <c r="H45" i="17"/>
  <c r="F45" i="17"/>
  <c r="E45" i="17"/>
  <c r="O44" i="17"/>
  <c r="N44" i="17"/>
  <c r="M44" i="17"/>
  <c r="J44" i="17"/>
  <c r="G44" i="17"/>
  <c r="O43" i="17"/>
  <c r="N43" i="17"/>
  <c r="M43" i="17"/>
  <c r="J43" i="17"/>
  <c r="G43" i="17"/>
  <c r="O42" i="17"/>
  <c r="N42" i="17"/>
  <c r="M42" i="17"/>
  <c r="J42" i="17"/>
  <c r="G42" i="17"/>
  <c r="G32" i="17"/>
  <c r="E32" i="17"/>
  <c r="F32" i="17" s="1"/>
  <c r="H31" i="17"/>
  <c r="H30" i="17"/>
  <c r="H29" i="17"/>
  <c r="I20" i="17"/>
  <c r="H18" i="12" s="1"/>
  <c r="H20" i="17"/>
  <c r="G18" i="12" s="1"/>
  <c r="F20" i="17"/>
  <c r="E18" i="12" s="1"/>
  <c r="E20" i="17"/>
  <c r="D18" i="12" s="1"/>
  <c r="J19" i="17"/>
  <c r="G19" i="17"/>
  <c r="L19" i="17" s="1"/>
  <c r="J18" i="17"/>
  <c r="G18" i="17"/>
  <c r="J17" i="17"/>
  <c r="G17" i="17"/>
  <c r="H75" i="16"/>
  <c r="F75" i="16"/>
  <c r="G74" i="16" s="1"/>
  <c r="I74" i="16"/>
  <c r="I73" i="16"/>
  <c r="I72" i="16"/>
  <c r="I71" i="16"/>
  <c r="L45" i="16"/>
  <c r="K45" i="16"/>
  <c r="I45" i="16"/>
  <c r="H45" i="16"/>
  <c r="F45" i="16"/>
  <c r="E45" i="16"/>
  <c r="O44" i="16"/>
  <c r="N44" i="16"/>
  <c r="M44" i="16"/>
  <c r="J44" i="16"/>
  <c r="G44" i="16"/>
  <c r="O43" i="16"/>
  <c r="N43" i="16"/>
  <c r="M43" i="16"/>
  <c r="J43" i="16"/>
  <c r="G43" i="16"/>
  <c r="O42" i="16"/>
  <c r="N42" i="16"/>
  <c r="M42" i="16"/>
  <c r="J42" i="16"/>
  <c r="G42" i="16"/>
  <c r="G32" i="16"/>
  <c r="H32" i="16" s="1"/>
  <c r="E32" i="16"/>
  <c r="F31" i="16" s="1"/>
  <c r="H31" i="16"/>
  <c r="H30" i="16"/>
  <c r="H29" i="16"/>
  <c r="I20" i="16"/>
  <c r="H17" i="12" s="1"/>
  <c r="H20" i="16"/>
  <c r="G17" i="12" s="1"/>
  <c r="F20" i="16"/>
  <c r="E17" i="12" s="1"/>
  <c r="E20" i="16"/>
  <c r="D17" i="12" s="1"/>
  <c r="J19" i="16"/>
  <c r="G19" i="16"/>
  <c r="J18" i="16"/>
  <c r="G18" i="16"/>
  <c r="J17" i="16"/>
  <c r="G17" i="16"/>
  <c r="H75" i="15"/>
  <c r="F75" i="15"/>
  <c r="G71" i="15" s="1"/>
  <c r="I74" i="15"/>
  <c r="I73" i="15"/>
  <c r="I72" i="15"/>
  <c r="I71" i="15"/>
  <c r="L45" i="15"/>
  <c r="K45" i="15"/>
  <c r="H45" i="15"/>
  <c r="F45" i="15"/>
  <c r="E45" i="15"/>
  <c r="O44" i="15"/>
  <c r="N44" i="15"/>
  <c r="M44" i="15"/>
  <c r="J44" i="15"/>
  <c r="G44" i="15"/>
  <c r="O43" i="15"/>
  <c r="N43" i="15"/>
  <c r="M43" i="15"/>
  <c r="J43" i="15"/>
  <c r="I45" i="15"/>
  <c r="G43" i="15"/>
  <c r="O42" i="15"/>
  <c r="N42" i="15"/>
  <c r="M42" i="15"/>
  <c r="J42" i="15"/>
  <c r="G42" i="15"/>
  <c r="G32" i="15"/>
  <c r="E32" i="15"/>
  <c r="F31" i="15" s="1"/>
  <c r="H31" i="15"/>
  <c r="H30" i="15"/>
  <c r="H29" i="15"/>
  <c r="I20" i="15"/>
  <c r="H16" i="12" s="1"/>
  <c r="H20" i="15"/>
  <c r="G16" i="12" s="1"/>
  <c r="F20" i="15"/>
  <c r="E16" i="12" s="1"/>
  <c r="E20" i="15"/>
  <c r="D16" i="12" s="1"/>
  <c r="J19" i="15"/>
  <c r="G19" i="15"/>
  <c r="J18" i="15"/>
  <c r="G18" i="15"/>
  <c r="J17" i="15"/>
  <c r="G17" i="15"/>
  <c r="G72" i="15" l="1"/>
  <c r="M45" i="18"/>
  <c r="H32" i="17"/>
  <c r="J45" i="17"/>
  <c r="N45" i="17"/>
  <c r="M45" i="16"/>
  <c r="N45" i="16"/>
  <c r="G45" i="16"/>
  <c r="J20" i="18"/>
  <c r="H19" i="12"/>
  <c r="L18" i="18"/>
  <c r="J20" i="17"/>
  <c r="L17" i="15"/>
  <c r="L18" i="16"/>
  <c r="J45" i="18"/>
  <c r="I75" i="18"/>
  <c r="G71" i="18"/>
  <c r="I75" i="17"/>
  <c r="I75" i="16"/>
  <c r="G71" i="16"/>
  <c r="H32" i="18"/>
  <c r="P44" i="18"/>
  <c r="P43" i="18"/>
  <c r="N45" i="18"/>
  <c r="O45" i="18"/>
  <c r="G45" i="18"/>
  <c r="P44" i="17"/>
  <c r="P43" i="17"/>
  <c r="P42" i="17"/>
  <c r="G45" i="17"/>
  <c r="P43" i="16"/>
  <c r="J45" i="16"/>
  <c r="P44" i="16"/>
  <c r="O45" i="16"/>
  <c r="P45" i="16" s="1"/>
  <c r="M45" i="15"/>
  <c r="J45" i="15"/>
  <c r="L19" i="18"/>
  <c r="L17" i="18"/>
  <c r="L17" i="17"/>
  <c r="L18" i="17"/>
  <c r="G20" i="17"/>
  <c r="L20" i="17" s="1"/>
  <c r="L19" i="16"/>
  <c r="L17" i="16"/>
  <c r="J20" i="16"/>
  <c r="L18" i="15"/>
  <c r="G20" i="15"/>
  <c r="F32" i="18"/>
  <c r="P42" i="18"/>
  <c r="G72" i="18"/>
  <c r="G75" i="18"/>
  <c r="F29" i="18"/>
  <c r="G73" i="18"/>
  <c r="F30" i="18"/>
  <c r="G20" i="18"/>
  <c r="L20" i="18" s="1"/>
  <c r="F31" i="17"/>
  <c r="G71" i="17"/>
  <c r="O45" i="17"/>
  <c r="P45" i="17" s="1"/>
  <c r="G73" i="17"/>
  <c r="G72" i="17"/>
  <c r="F29" i="17"/>
  <c r="F30" i="17"/>
  <c r="G75" i="17"/>
  <c r="F32" i="16"/>
  <c r="P42" i="16"/>
  <c r="G72" i="16"/>
  <c r="G75" i="16"/>
  <c r="G73" i="16"/>
  <c r="F30" i="16"/>
  <c r="G20" i="16"/>
  <c r="F29" i="16"/>
  <c r="I75" i="15"/>
  <c r="P44" i="15"/>
  <c r="O45" i="15"/>
  <c r="G45" i="15"/>
  <c r="P43" i="15"/>
  <c r="N45" i="15"/>
  <c r="H32" i="15"/>
  <c r="J20" i="15"/>
  <c r="L19" i="15"/>
  <c r="F32" i="15"/>
  <c r="P42" i="15"/>
  <c r="G75" i="15"/>
  <c r="F29" i="15"/>
  <c r="F30" i="15"/>
  <c r="G74" i="15"/>
  <c r="G73" i="15"/>
  <c r="L20" i="16" l="1"/>
  <c r="P45" i="18"/>
  <c r="L20" i="15"/>
  <c r="P45" i="15"/>
  <c r="M44" i="4" l="1"/>
  <c r="M43" i="4"/>
  <c r="M42" i="4"/>
  <c r="J44" i="4"/>
  <c r="J43" i="4"/>
  <c r="J42" i="4"/>
  <c r="G44" i="4"/>
  <c r="G43" i="4"/>
  <c r="G42" i="4"/>
  <c r="G19" i="4"/>
  <c r="G18" i="4"/>
  <c r="G17" i="4"/>
  <c r="F16" i="12" l="1"/>
  <c r="I19" i="12"/>
  <c r="F17" i="12"/>
  <c r="F18" i="12"/>
  <c r="F19" i="12"/>
  <c r="I16" i="12"/>
  <c r="I17" i="12"/>
  <c r="I18" i="12"/>
  <c r="K71" i="12"/>
  <c r="N72" i="12"/>
  <c r="H72" i="12"/>
  <c r="N71" i="12"/>
  <c r="H71" i="12"/>
  <c r="M73" i="12"/>
  <c r="J73" i="12"/>
  <c r="K72" i="12"/>
  <c r="F73" i="12"/>
  <c r="G73" i="12"/>
  <c r="I73" i="12"/>
  <c r="K70" i="12"/>
  <c r="F58" i="12"/>
  <c r="L73" i="12"/>
  <c r="H70" i="12"/>
  <c r="N70" i="12"/>
  <c r="I48" i="12"/>
  <c r="H49" i="12"/>
  <c r="I45" i="12"/>
  <c r="H58" i="12"/>
  <c r="I47" i="12"/>
  <c r="I46" i="12"/>
  <c r="F49" i="12"/>
  <c r="G45" i="12" s="1"/>
  <c r="L19" i="12" l="1"/>
  <c r="L18" i="12"/>
  <c r="L17" i="12"/>
  <c r="L16" i="12"/>
  <c r="N73" i="12"/>
  <c r="K73" i="12"/>
  <c r="H73" i="12"/>
  <c r="I49" i="12"/>
  <c r="G47" i="12"/>
  <c r="G46" i="12"/>
  <c r="G49" i="12"/>
  <c r="G48" i="12"/>
  <c r="H37" i="12" l="1"/>
  <c r="I74" i="4" l="1"/>
  <c r="I73" i="4"/>
  <c r="I72" i="4"/>
  <c r="I71" i="4"/>
  <c r="H75" i="4"/>
  <c r="F75" i="4"/>
  <c r="G75" i="4" s="1"/>
  <c r="I63" i="4"/>
  <c r="I62" i="4"/>
  <c r="I61" i="4"/>
  <c r="I60" i="4"/>
  <c r="I59" i="4"/>
  <c r="O44" i="4"/>
  <c r="N44" i="4"/>
  <c r="O43" i="4"/>
  <c r="N43" i="4"/>
  <c r="O42" i="4"/>
  <c r="N42" i="4"/>
  <c r="L45" i="4"/>
  <c r="K45" i="4"/>
  <c r="I45" i="4"/>
  <c r="H45" i="4"/>
  <c r="F45" i="4"/>
  <c r="E45" i="4"/>
  <c r="H31" i="4"/>
  <c r="H30" i="4"/>
  <c r="H29" i="4"/>
  <c r="G32" i="4"/>
  <c r="E32" i="4"/>
  <c r="J19" i="4"/>
  <c r="J18" i="4"/>
  <c r="J17" i="4"/>
  <c r="I20" i="4"/>
  <c r="H15" i="12" s="1"/>
  <c r="H20" i="4"/>
  <c r="F20" i="4"/>
  <c r="E20" i="4"/>
  <c r="D15" i="12" s="1"/>
  <c r="G15" i="12" l="1"/>
  <c r="G20" i="12" s="1"/>
  <c r="G20" i="4"/>
  <c r="E15" i="12"/>
  <c r="J45" i="4"/>
  <c r="P42" i="4"/>
  <c r="M45" i="4"/>
  <c r="G45" i="4"/>
  <c r="P44" i="4"/>
  <c r="P43" i="4"/>
  <c r="F30" i="4"/>
  <c r="F32" i="4"/>
  <c r="F29" i="4"/>
  <c r="F31" i="4"/>
  <c r="Q72" i="12"/>
  <c r="J20" i="4"/>
  <c r="Q71" i="12"/>
  <c r="H32" i="4"/>
  <c r="N45" i="4"/>
  <c r="O73" i="12"/>
  <c r="D20" i="12"/>
  <c r="K15" i="12" s="1"/>
  <c r="I75" i="4"/>
  <c r="G71" i="4"/>
  <c r="O45" i="4"/>
  <c r="L19" i="4"/>
  <c r="G72" i="4"/>
  <c r="G73" i="4"/>
  <c r="G74" i="4"/>
  <c r="L18" i="4"/>
  <c r="L17" i="4"/>
  <c r="L20" i="4" l="1"/>
  <c r="P45" i="4"/>
  <c r="P73" i="12"/>
  <c r="Q73" i="12" s="1"/>
  <c r="Q70" i="12"/>
  <c r="H20" i="12"/>
  <c r="I20" i="12" s="1"/>
  <c r="I15" i="12"/>
  <c r="E20" i="12"/>
  <c r="F20" i="12" s="1"/>
  <c r="F15" i="12"/>
  <c r="K20" i="12"/>
  <c r="K18" i="12"/>
  <c r="K16" i="12"/>
  <c r="K19" i="12"/>
  <c r="K17" i="12"/>
  <c r="L15" i="12" l="1"/>
  <c r="L20" i="12"/>
</calcChain>
</file>

<file path=xl/sharedStrings.xml><?xml version="1.0" encoding="utf-8"?>
<sst xmlns="http://schemas.openxmlformats.org/spreadsheetml/2006/main" count="716" uniqueCount="142">
  <si>
    <t xml:space="preserve">Información ampliada del Reporte Regional </t>
  </si>
  <si>
    <t xml:space="preserve">Ejecución de presupuesto para proyectos de inversión pública en sector salud </t>
  </si>
  <si>
    <t>Índice</t>
  </si>
  <si>
    <t>1. Ejecución de proyectos de inversión pública en el sector salud</t>
  </si>
  <si>
    <t xml:space="preserve"> (Miles de S/. y porcentaje)</t>
  </si>
  <si>
    <t>Niveles de Gobierno</t>
  </si>
  <si>
    <t>Presupuesto</t>
  </si>
  <si>
    <t>Devengado</t>
  </si>
  <si>
    <t>Avance</t>
  </si>
  <si>
    <t>Gobierno Regional</t>
  </si>
  <si>
    <t>Gobierno Local</t>
  </si>
  <si>
    <t>Gobierno Nacional</t>
  </si>
  <si>
    <t>Total</t>
  </si>
  <si>
    <r>
      <rPr>
        <b/>
        <sz val="8"/>
        <rFont val="Calibri"/>
        <family val="2"/>
        <scheme val="minor"/>
      </rPr>
      <t>Elaboración:</t>
    </r>
    <r>
      <rPr>
        <sz val="8"/>
        <rFont val="Calibri"/>
        <family val="2"/>
        <scheme val="minor"/>
      </rPr>
      <t xml:space="preserve"> CIE - PERUCÁMARAS.</t>
    </r>
  </si>
  <si>
    <t>(Miles de S/. y porcentaje)</t>
  </si>
  <si>
    <t>Salud</t>
  </si>
  <si>
    <t xml:space="preserve">Part. % </t>
  </si>
  <si>
    <t>Ejecución</t>
  </si>
  <si>
    <t>Avance (%)</t>
  </si>
  <si>
    <t>Salud Individual</t>
  </si>
  <si>
    <t>Salud Colectiva</t>
  </si>
  <si>
    <t>Otros 1/</t>
  </si>
  <si>
    <t>Ejecución de proyectos de inversión pública por tipo de establecimiento y programa presupuestal, 2020</t>
  </si>
  <si>
    <t>(Miles S/. y porcentaje)</t>
  </si>
  <si>
    <t>(Miles  de S/. y porcentaje)</t>
  </si>
  <si>
    <t>Nivel de avance</t>
  </si>
  <si>
    <t>PIM</t>
  </si>
  <si>
    <t>Avance prom.</t>
  </si>
  <si>
    <t>N° Proyectos</t>
  </si>
  <si>
    <t>No ejecutado</t>
  </si>
  <si>
    <t>Menor al 50%</t>
  </si>
  <si>
    <t>Mayor al 50%</t>
  </si>
  <si>
    <t>Al 100%</t>
  </si>
  <si>
    <t>Ejecución del Presupuesto  de inversión pública  en Salud,  tipo de proyecto, 2020</t>
  </si>
  <si>
    <t>(Miles de  S/. y porcentaje)</t>
  </si>
  <si>
    <t>Ampliaciones y remodelaciones</t>
  </si>
  <si>
    <t>Programa articulado nutricional</t>
  </si>
  <si>
    <t>Salud materno neonatal</t>
  </si>
  <si>
    <t>Variación anual del avance 2020-2019 (pp)</t>
  </si>
  <si>
    <r>
      <rPr>
        <b/>
        <sz val="8"/>
        <rFont val="Calibri"/>
        <family val="2"/>
        <scheme val="minor"/>
      </rPr>
      <t>1/</t>
    </r>
    <r>
      <rPr>
        <sz val="8"/>
        <rFont val="Calibri"/>
        <family val="2"/>
        <scheme val="minor"/>
      </rPr>
      <t xml:space="preserve"> Incluye Planeamiento, gestión y asistencia social.</t>
    </r>
  </si>
  <si>
    <t>Construcción, equipamiento y afines</t>
  </si>
  <si>
    <t>Adquisiciones y creación de servicios</t>
  </si>
  <si>
    <t>Estudios de pre-inversión y otros</t>
  </si>
  <si>
    <t>(Millones S/. y porcentaje)</t>
  </si>
  <si>
    <t>Departamento</t>
  </si>
  <si>
    <t>Ejecutado</t>
  </si>
  <si>
    <t>No Ejecutado</t>
  </si>
  <si>
    <t>(Millones de S/. y porcentaje)</t>
  </si>
  <si>
    <t>Región</t>
  </si>
  <si>
    <t>Part. Presup.</t>
  </si>
  <si>
    <t>Depa</t>
  </si>
  <si>
    <t>Part. %</t>
  </si>
  <si>
    <t>(Millones de  S/ y porcentaje)</t>
  </si>
  <si>
    <t>Proyecto</t>
  </si>
  <si>
    <t>(Millones de  S/. y porcentaje)</t>
  </si>
  <si>
    <t>Nivel Gob.</t>
  </si>
  <si>
    <t>Salud 
Individual</t>
  </si>
  <si>
    <t>Salud 
Colectiva</t>
  </si>
  <si>
    <t>total</t>
  </si>
  <si>
    <t>  53.0</t>
  </si>
  <si>
    <t>2484876: ADQUISICION DE MONITOR DE FUNCIONES VITALES, VENTILADOR MECANICO, VENTILADOR DE TRANSPORTE Y DESFIBRILADOR; ADEMAS DE OTROS ACTIVOS EN EL(LA) EESS VICTOR RAMOS GUARDIA - HUARAZ - HUARAZ DISTRITO DE HUARAZ, PROVINCIA HUARAZ, DEPARTAMENTO ANCASH</t>
  </si>
  <si>
    <t>2484819: ADQUISICION DE MONITOR DE FUNCIONES VITALES, VENTILADOR MECANICO, VENTILADOR DE TRANSPORTE Y DESFIBRILADOR; ADEMAS DE OTROS ACTIVOS EN EL(LA) EESS ELEAZAR GUZMAN BARRON - NUEVO CHIMBOTE DISTRITO DE NUEVO CHIMBOTE, PROVINCIA SANTA, DEPARTAMENTO ANCASH</t>
  </si>
  <si>
    <t>  92.6</t>
  </si>
  <si>
    <t>2428425: REHABILITACION DE LOS SERVICIOS DE SALUD DEL ESTABLECIMIENTO DE SALUD MAGDALENA NUEVA, DISTRITO DE CHIMBOTE, PROVINCIA SANTA, DEPARTAMENTO ANCASH</t>
  </si>
  <si>
    <t>  0.0</t>
  </si>
  <si>
    <t>2409087: RECUPERACION DE LOS SERVICIOS DE SALUD DEL PUESTO DE SALUD (I-1) SAPCHA - DISTRITO DE ACOCHACA - PROVINCIA DE ASUNCION - DEPARTAMENTO DE ANCASH</t>
  </si>
  <si>
    <t>  98.2</t>
  </si>
  <si>
    <t>2386577: MEJORAMIENTO DE LOS SERVICIOS DE SALUD DEL HOSPITAL DE APOYO YUNGAY, DISTRITO Y PROVINCIA DE YUNGAY, DEPARTAMENTO ANCASH</t>
  </si>
  <si>
    <t>  90.0</t>
  </si>
  <si>
    <t>2386533: MEJORAMIENTO Y AMPLIACION DE LOS SERVICIOS DE SALUD DEL HOSPITAL DE APOYO DE POMABAMBA ANTONIO CALDAS DOMINGUEZ, BARRIO DE HUAJTACHACRA, DISTRITO Y PROVINCIA DE POMABAMBA, DEPARTAMENTO DE ANCASH</t>
  </si>
  <si>
    <t>2386498: MEJORAMIENTO DE LOS SERVICIOS DE SALUD DEL HOSPITAL DE APOYO RECUAY - DISTRITO RECUAY, PROVINCIA RECUAY, DEPARTAMENTO DE ANCASH</t>
  </si>
  <si>
    <t>2362485: MEJORAMIENTO Y AMPLIACION LOS SERVICIOS DE SALUD DEL HOSPITAL DE APOYO DE CARAZ SAN JUAN DE DIOS, BARRIO DE MANCHURIA, CENTRO POBLADO DE CARAZ - DISTRITO DE CARAZ - PROVINCIA DE HUAYLAS, DEPARTAMENTO DE ANCASH</t>
  </si>
  <si>
    <t>2286124: MEJORAMIENTO DE LOS SERVICIOS DE SALUD DEL ESTABLECIMIENTO DE SALUD HUARI, DISTRITO Y PROVINCIA DE HUARI DEPARTAMENTO DE ANCASH</t>
  </si>
  <si>
    <t>  99.9</t>
  </si>
  <si>
    <t>2285573: MEJORAMIENTO DE LOS SERVICIOS DE SALUD DEL ESTABLECIMIENTO DE SALUD PROGRESO, DEL DISTRITO DE CHIMBOTE, PROVINCIA DE SANTA, DEPARTAMENTO DE ANCASH</t>
  </si>
  <si>
    <t>2194935: MEJORAMIENTO DE LOS SERVICIOS DE SALUD DEL HOSPITAL DE HUARMEY, DISTRITO DE HUARMEY, PROVINCIA DE HUARMEY-REGION ANCASH</t>
  </si>
  <si>
    <t>  12.3</t>
  </si>
  <si>
    <t>2089754: EXPEDIENTES TECNICOS, ESTUDIOS DE PRE-INVERSION Y OTROS ESTUDIOS - PLAN INTEGRAL PARA LA RECONSTRUCCION CON CAMBIOS</t>
  </si>
  <si>
    <t>Devengado </t>
  </si>
  <si>
    <t>Avance % </t>
  </si>
  <si>
    <t> 38.1</t>
  </si>
  <si>
    <t>Departamento (Meta) 02: ANCASH</t>
  </si>
  <si>
    <t>Sector 11: SALUD</t>
  </si>
  <si>
    <t>Nivel de Gobierno E: GOBIERNO NACIONAL</t>
  </si>
  <si>
    <t>Función 20: SALUD</t>
  </si>
  <si>
    <t>TOTAL</t>
  </si>
  <si>
    <t> 0.0</t>
  </si>
  <si>
    <t>Sector 01: PRESIDENCIA CONSEJO MINISTROS</t>
  </si>
  <si>
    <t>Año de Ejecución: 2020</t>
  </si>
  <si>
    <t>Incluye: Sólo Proyectos</t>
  </si>
  <si>
    <t>Ejecución de proyectos a nivel de gobierno regional por proyectos</t>
  </si>
  <si>
    <r>
      <t xml:space="preserve">1/ </t>
    </r>
    <r>
      <rPr>
        <sz val="8"/>
        <rFont val="Calibri"/>
        <family val="2"/>
        <scheme val="minor"/>
      </rPr>
      <t>Incluye Planeamiento, gestión y asistencia social.</t>
    </r>
  </si>
  <si>
    <t>Nivel</t>
  </si>
  <si>
    <t>por niveles de gobierno y programa presupuestal, 2020</t>
  </si>
  <si>
    <r>
      <rPr>
        <b/>
        <sz val="8"/>
        <rFont val="Arial Narrow"/>
        <family val="2"/>
      </rPr>
      <t>Elaboración:</t>
    </r>
    <r>
      <rPr>
        <sz val="8"/>
        <rFont val="Arial Narrow"/>
        <family val="2"/>
      </rPr>
      <t xml:space="preserve"> CIE - PERUCÁMARAS.</t>
    </r>
  </si>
  <si>
    <r>
      <rPr>
        <b/>
        <sz val="8"/>
        <rFont val="Arial Narrow"/>
        <family val="2"/>
      </rPr>
      <t>1/</t>
    </r>
    <r>
      <rPr>
        <sz val="8"/>
        <rFont val="Arial Narrow"/>
        <family val="2"/>
      </rPr>
      <t xml:space="preserve"> Incluye Planeamiento, gestión y asistencia social.</t>
    </r>
  </si>
  <si>
    <t>Ejecución del presupuesto para proyectos de inversión pública en salud por programa de gasto, 2020</t>
  </si>
  <si>
    <t>1. Número de proyectos ejecutados</t>
  </si>
  <si>
    <t>Número de proyectos de inversión pública para el sector salud en la región 
por nivel de avance, 2020</t>
  </si>
  <si>
    <t>Ejecución del presupuesto para proyectos de inversión pública en salud
 por categoría presupuestal, 2020</t>
  </si>
  <si>
    <t>Ejecución del presupuesto para proyectos de inversión pública en el sector salud
 por niveles de gobierno, 2020</t>
  </si>
  <si>
    <t>Gobiernos Locales</t>
  </si>
  <si>
    <t>Otros programas</t>
  </si>
  <si>
    <t>Otros</t>
  </si>
  <si>
    <t>Edición N° 429</t>
  </si>
  <si>
    <t>Macro Región Norte</t>
  </si>
  <si>
    <t>Miercoles, 17 de marzo de 2020</t>
  </si>
  <si>
    <t>Tumbes</t>
  </si>
  <si>
    <t>Piura</t>
  </si>
  <si>
    <t>Cajamarca</t>
  </si>
  <si>
    <t>La Libertad</t>
  </si>
  <si>
    <t>Lambayeque</t>
  </si>
  <si>
    <t>Cajamarca: Ejecución de presupuesto para proyectos de inversión pública en sector salud - 2020</t>
  </si>
  <si>
    <t>La Libertad: Ejecución de presupuesto para proyectos de inversión pública en sector salud - 2020</t>
  </si>
  <si>
    <t>Lambayeque: Ejecución de presupuesto para proyectos de inversión pública en sector salud - 2020</t>
  </si>
  <si>
    <t>Piura: Ejecución de presupuesto para proyectos de inversión pública en sector salud - 2020</t>
  </si>
  <si>
    <t>Tumbes: Ejecución de presupuesto para proyectos de inversión pública en sector salud - 2020</t>
  </si>
  <si>
    <r>
      <rPr>
        <b/>
        <sz val="8"/>
        <rFont val="Arial Narrow"/>
        <family val="2"/>
      </rPr>
      <t>Fuente:</t>
    </r>
    <r>
      <rPr>
        <sz val="8"/>
        <rFont val="Arial Narrow"/>
        <family val="2"/>
      </rPr>
      <t xml:space="preserve"> MEF - Consulta amigable al 15 de marzo de 2021.</t>
    </r>
  </si>
  <si>
    <r>
      <t>Fuente:</t>
    </r>
    <r>
      <rPr>
        <sz val="8"/>
        <rFont val="Arial Narrow"/>
        <family val="2"/>
      </rPr>
      <t xml:space="preserve"> MEF - Consulta amigable al 15 de marzo de 2021.</t>
    </r>
  </si>
  <si>
    <t>Durante el 2020, de los 33  proyectos presupuestados para el sector salud en esta región, 7 no cuentan con ningún avance en ejecución del gasto, mientras que 7 (21,2% de proyectos) no superan el 50% de ejecución, 12 proyectos (36,4% del total) tienen un nivel de ejecución mayor al 50% pero aún no culminan y 7 proyectos ejecutados al 100,0%.</t>
  </si>
  <si>
    <t>Al 2020 en la región han ejecutado S/ 21.7 millones en proyectos de inversión en el sector salud, lo que equivale a un avance en la ejecución del presupuesto para el sector salud del 56,9%; por niveles de gobierno,  el Gobierno Regional viene ejecutando el 53,8%, mientras que  los gobiernos locales en conjunto tienen una ejecución del 75.3% y finalmente el Gobierno Nacional viene ejecutando el 32,5%.</t>
  </si>
  <si>
    <t>Durante el 2020, de los142 proyectos presupuestados para el sector salud en esta región,31 no cuentan con ningún avance en ejecución del gasto, mientras que 10 (7% de proyectos) no superan el 50% de ejecución, 34 proyectos (23,9% del total) tienen un nivel de ejecución mayor al 50% pero aún no culminan y 67 proyectos ejecutados al 100,0%.</t>
  </si>
  <si>
    <t>Al 2020 en la región han ejecutado S/ 191.5 millones en proyectos de inversión en el sector salud, lo que equivale a un avance en la ejecución del presupuesto para el sector salud del 63,2%; por niveles de gobierno,  el Gobierno Regional viene ejecutando el 63,2%, mientras que  los gobiernos locales en conjunto tienen una ejecución del 65,3% y finalmente el Gobierno Nacional viene ejecutando el 63%.</t>
  </si>
  <si>
    <t>Durante el 2020, de los 62  proyectos presupuestados para el sector salud en esta región, 11 no cuentan con ningún avance en ejecución del gasto, mientras que 15 (24% de proyectos) no superan el 50% de ejecución, 10 proyectos (16% del total) tienen un nivel de ejecución mayor al 50% pero aún no culminan y 26 proyectos ejecutados al 100,0%.</t>
  </si>
  <si>
    <t>Al 2020 en la región han ejecutado S/ 30.8 millones en proyectos de inversión en el sector salud, lo que equivale a un avance en la ejecución del presupuesto para el sector salud del 50.8%; por niveles de gobierno,  el Gobierno Regional viene ejecutando el 92,6 %, mientras que  los gobiernos locales en conjunto tienen una ejecución del 42,4% y finalmente el Gobierno Nacional viene ejecutando el 22,9%.</t>
  </si>
  <si>
    <t>Durante el 2020, de los 117  proyectos presupuestados para el sector salud en esta región, 31 no cuentan con ningún avance en ejecución del gasto, mientras que 27 (23,1% de proyectos) no superan el 50% de ejecución, 44 proyectos (37,6 % del total) tienen un nivel de ejecución mayor al 50% pero aún no culminan y 15 proyectos ejecutados al 100,0%.</t>
  </si>
  <si>
    <t>Al 2020 en la región han ejecutado S/ 44.3 millones en proyectos de inversión en el sector salud, lo que equivale a un avance en la ejecución del presupuesto para el sector salud del 58,8%; por niveles de gobierno,  el Gobierno Regional viene ejecutando el 73,5%, mientras que  los gobiernos locales en conjunto tienen una ejecución del 45% y finalmente el Gobierno Nacional viene ejecutando el 45,1%.</t>
  </si>
  <si>
    <t>Durante el 2020, de los 114  proyectos presupuestados para el sector salud en esta región, 40 no cuentan con ningún avance en ejecución del gasto, mientras que 16 (14% de proyectos) no superan el 50% de ejecución, 37 proyectos (32,5% del total) tienen un nivel de ejecución mayor al 50% pero aún no culminan y 21 proyectos ejecutados al 100,0%.</t>
  </si>
  <si>
    <t>Al 2020 en la región han ejecutado S/ 41,2 millones en proyectos de inversión en el sector salud, lo que equivale a un avance en la ejecución del presupuesto para el sector salud del 23,8%; por niveles de gobierno,  el Gobierno Regional viene ejecutando el 16,7%, mientras que  los gobiernos locales en conjunto tienen una ejecución del 79,6% y finalmente el Gobierno Nacional viene ejecutando el 68%.</t>
  </si>
  <si>
    <t xml:space="preserve">Macro Región Norte: Ejecución de presupuesto para proyectos de inversión pública en sector salud - 2020 </t>
  </si>
  <si>
    <t>Macro Región Norte: Ejecución del presupuesto para proyectos 
de inversión pública en el sector salud, 2020</t>
  </si>
  <si>
    <t>Norte</t>
  </si>
  <si>
    <t>Macro Región Norte: Número de proyectos de inversión pública  destinados al sector salud y nivel de avance en la macro región, 2020</t>
  </si>
  <si>
    <t>Macro Región Norte: Ejecución del Presupuesto  de inversión pública  en salud,  
tipo de proyecto, 2020</t>
  </si>
  <si>
    <t>Macro Región Norte: Ejecución del presupuesto para proyectos de inversión pública en salud, por categoría presupuestal - 2020</t>
  </si>
  <si>
    <t>Macro Región Norte: Ejecución de proyectos de inversión pública por tipo de establecimiento y programa presupuestal, 2020</t>
  </si>
  <si>
    <t>Al 15 de marzo de 2021, la macro región viene ejecutando el 50,7% de su presupuesto para ejecución de proyectos de inversión pública en salud. La región de Piura tiene el mayor nivel de ejecución (63,2%), seguido de la región La Libertad y Tumbes   (58,8% y 56,9% respectivamente). Por otro lado, la regióne de Cajamarca tiene los niveles más bajos de ejecución 23,8%.</t>
  </si>
  <si>
    <t>Al 15 de marzo de 2021,  de los 468  proyectos del sector salud presupuestados para el 2021 en esta macro región, 120  no cuentan con ningún avance en ejecución del gasto, mientras que 75 (16% de proyectos) no superan el 50% de ejecución, 137  proyectos (29 % del total) tienen un nivel de ejecución mayor al 50% pero no culminan al 100% y 136  proyectos por han ejecutado al 100,0%.</t>
  </si>
  <si>
    <t>Macro región Norte: 
Ejecución del presupuesto para proyectos de inversión pública del sector salud, 2020</t>
  </si>
  <si>
    <t>Macro región Norte: 
Ejecución del presupuesto para proyectos de inversión en salud, 2020</t>
  </si>
  <si>
    <t>Macro región Norte: 
Niveles de ejecución del presupuesto destinado a proyectos del sector salud, 2020</t>
  </si>
  <si>
    <t>Macro región Norte: Ejecución de los proyectos de inversión pública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</si>
</sst>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d&quot;, &quot;dd&quot; de &quot;mmmm&quot; de &quot;yyyy"/>
    <numFmt numFmtId="165" formatCode="#,##0.0"/>
    <numFmt numFmtId="166" formatCode="0.0%"/>
    <numFmt numFmtId="167" formatCode="0.0"/>
  </numFmts>
  <fonts count="47">
    <font>
      <sz val="11"/>
      <color theme="1"/>
      <name val="Calibri"/>
      <family val="2"/>
      <scheme val="minor"/>
    </font>
    <font>
      <sz val="11"/>
      <color theme="1"/>
      <name val="Calibri"/>
      <family val="2"/>
      <scheme val="minor"/>
    </font>
    <font>
      <sz val="11"/>
      <color rgb="FFFF0000"/>
      <name val="Calibri"/>
      <family val="2"/>
      <scheme val="minor"/>
    </font>
    <font>
      <sz val="9"/>
      <color theme="1"/>
      <name val="Arial"/>
      <family val="2"/>
    </font>
    <font>
      <b/>
      <sz val="20"/>
      <name val="Arial Narrow"/>
      <family val="2"/>
    </font>
    <font>
      <b/>
      <sz val="20"/>
      <color theme="0"/>
      <name val="Arial Narrow"/>
      <family val="2"/>
    </font>
    <font>
      <b/>
      <sz val="14"/>
      <name val="Arial Narrow"/>
      <family val="2"/>
    </font>
    <font>
      <b/>
      <sz val="14"/>
      <color theme="1"/>
      <name val="Arial Narrow"/>
      <family val="2"/>
    </font>
    <font>
      <b/>
      <sz val="10"/>
      <color theme="5" tint="-0.249977111117893"/>
      <name val="Arial Narrow"/>
      <family val="2"/>
    </font>
    <font>
      <b/>
      <sz val="18"/>
      <color theme="1"/>
      <name val="Arial Narrow"/>
      <family val="2"/>
    </font>
    <font>
      <sz val="10"/>
      <color theme="1"/>
      <name val="Arial"/>
      <family val="2"/>
    </font>
    <font>
      <sz val="11"/>
      <color theme="1"/>
      <name val="Arial"/>
      <family val="2"/>
    </font>
    <font>
      <b/>
      <sz val="18"/>
      <name val="Arial Narrow"/>
      <family val="2"/>
    </font>
    <font>
      <sz val="18"/>
      <color theme="1"/>
      <name val="Arial"/>
      <family val="2"/>
    </font>
    <font>
      <sz val="18"/>
      <color rgb="FF00B050"/>
      <name val="Arial"/>
      <family val="2"/>
    </font>
    <font>
      <sz val="9"/>
      <color rgb="FF00B050"/>
      <name val="Arial"/>
      <family val="2"/>
    </font>
    <font>
      <sz val="9"/>
      <color rgb="FFFF0000"/>
      <name val="Arial"/>
      <family val="2"/>
    </font>
    <font>
      <sz val="9"/>
      <color rgb="FFFF0000"/>
      <name val="Calibri"/>
      <family val="2"/>
      <scheme val="minor"/>
    </font>
    <font>
      <b/>
      <sz val="9"/>
      <name val="Calibri"/>
      <family val="2"/>
      <scheme val="minor"/>
    </font>
    <font>
      <b/>
      <sz val="9"/>
      <color rgb="FFFF0000"/>
      <name val="Calibri"/>
      <family val="2"/>
      <scheme val="minor"/>
    </font>
    <font>
      <sz val="9"/>
      <name val="Calibri"/>
      <family val="2"/>
      <scheme val="minor"/>
    </font>
    <font>
      <b/>
      <sz val="9"/>
      <color theme="0"/>
      <name val="Calibri"/>
      <family val="2"/>
      <scheme val="minor"/>
    </font>
    <font>
      <sz val="8"/>
      <name val="Calibri"/>
      <family val="2"/>
      <scheme val="minor"/>
    </font>
    <font>
      <b/>
      <sz val="8"/>
      <name val="Calibri"/>
      <family val="2"/>
      <scheme val="minor"/>
    </font>
    <font>
      <sz val="8"/>
      <color rgb="FFFF0000"/>
      <name val="Calibri"/>
      <family val="2"/>
      <scheme val="minor"/>
    </font>
    <font>
      <b/>
      <sz val="14"/>
      <name val="Calibri"/>
      <family val="2"/>
      <scheme val="minor"/>
    </font>
    <font>
      <sz val="11"/>
      <name val="Calibri"/>
      <family val="2"/>
      <scheme val="minor"/>
    </font>
    <font>
      <b/>
      <sz val="11"/>
      <name val="Calibri"/>
      <family val="2"/>
      <scheme val="minor"/>
    </font>
    <font>
      <i/>
      <sz val="9"/>
      <color rgb="FFFF0000"/>
      <name val="Calibri"/>
      <family val="2"/>
      <scheme val="minor"/>
    </font>
    <font>
      <b/>
      <sz val="8"/>
      <color theme="1"/>
      <name val="Arial"/>
      <family val="2"/>
    </font>
    <font>
      <sz val="8"/>
      <color theme="1"/>
      <name val="Arial"/>
      <family val="2"/>
    </font>
    <font>
      <i/>
      <sz val="9"/>
      <name val="Calibri"/>
      <family val="2"/>
      <scheme val="minor"/>
    </font>
    <font>
      <sz val="9"/>
      <color theme="0"/>
      <name val="Calibri"/>
      <family val="2"/>
      <scheme val="minor"/>
    </font>
    <font>
      <b/>
      <sz val="8"/>
      <color rgb="FFFFFFFF"/>
      <name val="Arial"/>
      <family val="2"/>
    </font>
    <font>
      <b/>
      <sz val="10"/>
      <name val="Arial Narrow"/>
      <family val="2"/>
    </font>
    <font>
      <b/>
      <sz val="9"/>
      <color theme="0"/>
      <name val="Arial Narrow"/>
      <family val="2"/>
    </font>
    <font>
      <sz val="8"/>
      <name val="Arial Narrow"/>
      <family val="2"/>
    </font>
    <font>
      <b/>
      <sz val="8"/>
      <name val="Arial Narrow"/>
      <family val="2"/>
    </font>
    <font>
      <sz val="10"/>
      <color rgb="FFFF0000"/>
      <name val="Arial Narrow"/>
      <family val="2"/>
    </font>
    <font>
      <sz val="10"/>
      <name val="Arial Narrow"/>
      <family val="2"/>
    </font>
    <font>
      <b/>
      <sz val="10"/>
      <color theme="0"/>
      <name val="Arial Narrow"/>
      <family val="2"/>
    </font>
    <font>
      <b/>
      <sz val="10"/>
      <color rgb="FFFF0000"/>
      <name val="Arial Narrow"/>
      <family val="2"/>
    </font>
    <font>
      <b/>
      <sz val="6"/>
      <color theme="0"/>
      <name val="Calibri"/>
      <family val="2"/>
      <scheme val="minor"/>
    </font>
    <font>
      <b/>
      <sz val="9"/>
      <color theme="0" tint="-4.9989318521683403E-2"/>
      <name val="Calibri"/>
      <family val="2"/>
      <scheme val="minor"/>
    </font>
    <font>
      <sz val="9"/>
      <color theme="0" tint="-4.9989318521683403E-2"/>
      <name val="Calibri"/>
      <family val="2"/>
      <scheme val="minor"/>
    </font>
    <font>
      <b/>
      <sz val="8"/>
      <color theme="0" tint="-4.9989318521683403E-2"/>
      <name val="Calibri"/>
      <family val="2"/>
      <scheme val="minor"/>
    </font>
    <font>
      <sz val="8"/>
      <color theme="0" tint="-4.9989318521683403E-2"/>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DA9A9"/>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indexed="64"/>
      </patternFill>
    </fill>
    <fill>
      <patternFill patternType="solid">
        <fgColor rgb="FF3A6EA5"/>
        <bgColor indexed="64"/>
      </patternFill>
    </fill>
  </fills>
  <borders count="3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diagonal/>
    </border>
    <border>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9" fontId="1" fillId="0" borderId="0" applyFont="0" applyFill="0" applyBorder="0" applyAlignment="0" applyProtection="0"/>
    <xf numFmtId="0" fontId="3" fillId="0" borderId="0"/>
    <xf numFmtId="0" fontId="3" fillId="0" borderId="0"/>
  </cellStyleXfs>
  <cellXfs count="315">
    <xf numFmtId="0" fontId="0" fillId="0" borderId="0" xfId="0"/>
    <xf numFmtId="0" fontId="3" fillId="3" borderId="0" xfId="2" applyFill="1"/>
    <xf numFmtId="0" fontId="3" fillId="0" borderId="0" xfId="2"/>
    <xf numFmtId="0" fontId="7" fillId="3" borderId="0" xfId="2" applyFont="1" applyFill="1" applyAlignment="1">
      <alignment horizontal="center" vertical="center"/>
    </xf>
    <xf numFmtId="0" fontId="7" fillId="0" borderId="0" xfId="2" applyFont="1" applyAlignment="1">
      <alignment horizontal="center" vertical="center"/>
    </xf>
    <xf numFmtId="0" fontId="3" fillId="3" borderId="0" xfId="2" applyFill="1" applyAlignment="1">
      <alignment horizontal="center"/>
    </xf>
    <xf numFmtId="0" fontId="3" fillId="0" borderId="0" xfId="2" applyAlignment="1">
      <alignment horizontal="center"/>
    </xf>
    <xf numFmtId="0" fontId="3" fillId="0" borderId="0" xfId="2" applyFill="1"/>
    <xf numFmtId="0" fontId="4" fillId="0" borderId="0" xfId="2" applyFont="1" applyFill="1" applyAlignment="1" applyProtection="1">
      <alignment vertical="center"/>
      <protection locked="0"/>
    </xf>
    <xf numFmtId="0" fontId="5" fillId="0" borderId="0" xfId="2" applyFont="1" applyFill="1" applyAlignment="1" applyProtection="1">
      <alignment vertical="center"/>
      <protection locked="0"/>
    </xf>
    <xf numFmtId="0" fontId="6" fillId="0" borderId="0" xfId="2" applyFont="1" applyFill="1" applyAlignment="1">
      <alignment vertical="center"/>
    </xf>
    <xf numFmtId="0" fontId="8" fillId="0" borderId="0" xfId="2" applyFont="1" applyFill="1"/>
    <xf numFmtId="14" fontId="3" fillId="0" borderId="0" xfId="2" applyNumberFormat="1" applyFill="1"/>
    <xf numFmtId="164" fontId="11" fillId="0" borderId="0" xfId="2" applyNumberFormat="1" applyFont="1" applyFill="1" applyAlignment="1">
      <alignment vertical="center"/>
    </xf>
    <xf numFmtId="0" fontId="0" fillId="0" borderId="0" xfId="0" applyFill="1"/>
    <xf numFmtId="0" fontId="7" fillId="0" borderId="0" xfId="2" applyFont="1" applyFill="1" applyAlignment="1">
      <alignment vertical="center"/>
    </xf>
    <xf numFmtId="0" fontId="9" fillId="0" borderId="0" xfId="2" applyFont="1" applyFill="1" applyAlignment="1" applyProtection="1">
      <alignment vertical="center"/>
      <protection locked="0"/>
    </xf>
    <xf numFmtId="0" fontId="10" fillId="0" borderId="0" xfId="2" applyFont="1" applyFill="1" applyAlignment="1"/>
    <xf numFmtId="0" fontId="11" fillId="0" borderId="0" xfId="2" applyFont="1" applyFill="1" applyAlignment="1"/>
    <xf numFmtId="0" fontId="12" fillId="0" borderId="0" xfId="2" applyFont="1"/>
    <xf numFmtId="0" fontId="13" fillId="0" borderId="0" xfId="2" applyFont="1"/>
    <xf numFmtId="0" fontId="7" fillId="0" borderId="0" xfId="0" applyFont="1"/>
    <xf numFmtId="0" fontId="14" fillId="0" borderId="0" xfId="2" applyFont="1"/>
    <xf numFmtId="0" fontId="15" fillId="0" borderId="0" xfId="2" applyFont="1"/>
    <xf numFmtId="0" fontId="16" fillId="0" borderId="0" xfId="2" applyFont="1"/>
    <xf numFmtId="0" fontId="17" fillId="2" borderId="0" xfId="0" applyFont="1" applyFill="1"/>
    <xf numFmtId="0" fontId="2" fillId="2" borderId="0" xfId="0" applyFont="1" applyFill="1"/>
    <xf numFmtId="0" fontId="17" fillId="2" borderId="0" xfId="0" applyFont="1" applyFill="1" applyAlignment="1">
      <alignment horizontal="left"/>
    </xf>
    <xf numFmtId="0" fontId="19" fillId="2" borderId="0" xfId="0" applyFont="1" applyFill="1" applyAlignment="1">
      <alignment horizontal="center" vertical="top"/>
    </xf>
    <xf numFmtId="0" fontId="17" fillId="2" borderId="0" xfId="0" applyFont="1" applyFill="1" applyAlignment="1">
      <alignment horizontal="center" vertical="top" wrapText="1"/>
    </xf>
    <xf numFmtId="0" fontId="19" fillId="2" borderId="0" xfId="0" applyFont="1" applyFill="1"/>
    <xf numFmtId="0" fontId="22" fillId="2" borderId="0" xfId="0" applyFont="1" applyFill="1" applyAlignment="1">
      <alignment vertical="center"/>
    </xf>
    <xf numFmtId="166" fontId="17" fillId="2" borderId="0" xfId="1" applyNumberFormat="1" applyFont="1" applyFill="1" applyBorder="1" applyAlignment="1">
      <alignment horizontal="right" vertical="center"/>
    </xf>
    <xf numFmtId="0" fontId="22" fillId="2" borderId="0" xfId="0" applyFont="1" applyFill="1" applyAlignment="1">
      <alignment horizontal="left"/>
    </xf>
    <xf numFmtId="0" fontId="17" fillId="2" borderId="0" xfId="0" applyFont="1" applyFill="1" applyAlignment="1">
      <alignment horizontal="left" vertical="center"/>
    </xf>
    <xf numFmtId="0" fontId="24" fillId="2" borderId="0" xfId="0" applyFont="1" applyFill="1" applyAlignment="1">
      <alignment horizontal="left"/>
    </xf>
    <xf numFmtId="0" fontId="19" fillId="2" borderId="0" xfId="0" applyFont="1" applyFill="1" applyAlignment="1">
      <alignment horizontal="center" vertical="center"/>
    </xf>
    <xf numFmtId="167" fontId="17" fillId="2" borderId="0" xfId="0" applyNumberFormat="1" applyFont="1" applyFill="1"/>
    <xf numFmtId="166" fontId="17" fillId="2" borderId="0" xfId="1" applyNumberFormat="1" applyFont="1" applyFill="1" applyBorder="1"/>
    <xf numFmtId="3" fontId="17" fillId="2" borderId="0" xfId="0" applyNumberFormat="1" applyFont="1" applyFill="1"/>
    <xf numFmtId="0" fontId="24" fillId="2" borderId="15" xfId="0" applyFont="1" applyFill="1" applyBorder="1" applyAlignment="1">
      <alignment vertical="center"/>
    </xf>
    <xf numFmtId="165" fontId="18" fillId="0" borderId="7" xfId="0" applyNumberFormat="1" applyFont="1" applyBorder="1"/>
    <xf numFmtId="0" fontId="20" fillId="2" borderId="0" xfId="0" applyFont="1" applyFill="1"/>
    <xf numFmtId="0" fontId="20" fillId="2" borderId="7" xfId="0" applyFont="1" applyFill="1" applyBorder="1"/>
    <xf numFmtId="0" fontId="18" fillId="2" borderId="0" xfId="0" applyFont="1" applyFill="1"/>
    <xf numFmtId="166" fontId="20" fillId="0" borderId="7" xfId="1" applyNumberFormat="1" applyFont="1" applyFill="1" applyBorder="1"/>
    <xf numFmtId="165" fontId="20" fillId="0" borderId="7" xfId="0" applyNumberFormat="1" applyFont="1" applyBorder="1"/>
    <xf numFmtId="166" fontId="20" fillId="0" borderId="7" xfId="1" applyNumberFormat="1" applyFont="1" applyFill="1" applyBorder="1" applyAlignment="1">
      <alignment horizontal="right"/>
    </xf>
    <xf numFmtId="166" fontId="18" fillId="0" borderId="7" xfId="1" applyNumberFormat="1" applyFont="1" applyFill="1" applyBorder="1"/>
    <xf numFmtId="0" fontId="22" fillId="2" borderId="0" xfId="0" applyFont="1" applyFill="1"/>
    <xf numFmtId="167" fontId="20" fillId="2" borderId="0" xfId="0" applyNumberFormat="1" applyFont="1" applyFill="1"/>
    <xf numFmtId="165" fontId="20" fillId="0" borderId="14" xfId="0" applyNumberFormat="1" applyFont="1" applyBorder="1"/>
    <xf numFmtId="166" fontId="20" fillId="0" borderId="14" xfId="1" applyNumberFormat="1" applyFont="1" applyFill="1" applyBorder="1"/>
    <xf numFmtId="3" fontId="20" fillId="0" borderId="14" xfId="0" applyNumberFormat="1" applyFont="1" applyBorder="1"/>
    <xf numFmtId="165" fontId="18" fillId="0" borderId="14" xfId="0" applyNumberFormat="1" applyFont="1" applyBorder="1"/>
    <xf numFmtId="0" fontId="20" fillId="2" borderId="8" xfId="0" applyFont="1" applyFill="1" applyBorder="1" applyAlignment="1">
      <alignment horizontal="left"/>
    </xf>
    <xf numFmtId="165" fontId="20" fillId="0" borderId="14" xfId="0" applyNumberFormat="1" applyFont="1" applyBorder="1" applyAlignment="1">
      <alignment horizontal="right" vertical="center" indent="2"/>
    </xf>
    <xf numFmtId="0" fontId="20" fillId="2" borderId="0" xfId="0" applyFont="1" applyFill="1" applyAlignment="1">
      <alignment horizontal="left"/>
    </xf>
    <xf numFmtId="166" fontId="17" fillId="2" borderId="0" xfId="1" applyNumberFormat="1" applyFont="1" applyFill="1" applyBorder="1" applyAlignment="1">
      <alignment horizontal="left" vertical="center"/>
    </xf>
    <xf numFmtId="0" fontId="17" fillId="2" borderId="24" xfId="0" applyFont="1" applyFill="1" applyBorder="1"/>
    <xf numFmtId="166" fontId="17" fillId="2" borderId="0" xfId="1" applyNumberFormat="1" applyFont="1" applyFill="1"/>
    <xf numFmtId="0" fontId="19" fillId="2" borderId="0" xfId="0" applyFont="1" applyFill="1" applyAlignment="1">
      <alignment vertical="center"/>
    </xf>
    <xf numFmtId="0" fontId="17" fillId="2" borderId="16" xfId="0" applyFont="1" applyFill="1" applyBorder="1"/>
    <xf numFmtId="0" fontId="17" fillId="2" borderId="17" xfId="0" applyFont="1" applyFill="1" applyBorder="1"/>
    <xf numFmtId="0" fontId="17" fillId="2" borderId="18" xfId="0" applyFont="1" applyFill="1" applyBorder="1"/>
    <xf numFmtId="0" fontId="17" fillId="2" borderId="19" xfId="0" applyFont="1" applyFill="1" applyBorder="1"/>
    <xf numFmtId="0" fontId="17" fillId="2" borderId="20" xfId="0" applyFont="1" applyFill="1" applyBorder="1"/>
    <xf numFmtId="0" fontId="17" fillId="2" borderId="20" xfId="0" applyFont="1" applyFill="1" applyBorder="1" applyAlignment="1">
      <alignment vertical="center" wrapText="1"/>
    </xf>
    <xf numFmtId="0" fontId="19" fillId="2" borderId="0" xfId="0" applyFont="1" applyFill="1" applyAlignment="1">
      <alignment horizontal="center"/>
    </xf>
    <xf numFmtId="0" fontId="28" fillId="2" borderId="0" xfId="0" applyFont="1" applyFill="1"/>
    <xf numFmtId="167" fontId="17" fillId="2" borderId="0" xfId="1" applyNumberFormat="1" applyFont="1" applyFill="1" applyBorder="1" applyAlignment="1">
      <alignment horizontal="right" vertical="center"/>
    </xf>
    <xf numFmtId="0" fontId="17" fillId="2" borderId="0" xfId="0" applyFont="1" applyFill="1" applyAlignment="1">
      <alignment vertical="center"/>
    </xf>
    <xf numFmtId="0" fontId="28" fillId="2" borderId="0" xfId="0" applyFont="1" applyFill="1" applyAlignment="1">
      <alignment vertical="top" wrapText="1"/>
    </xf>
    <xf numFmtId="165" fontId="17" fillId="2" borderId="0" xfId="0" applyNumberFormat="1" applyFont="1" applyFill="1" applyAlignment="1">
      <alignment vertical="center"/>
    </xf>
    <xf numFmtId="166" fontId="17" fillId="2" borderId="0" xfId="1" applyNumberFormat="1" applyFont="1" applyFill="1" applyBorder="1" applyAlignment="1">
      <alignment vertical="center"/>
    </xf>
    <xf numFmtId="165" fontId="19" fillId="2" borderId="0" xfId="0" applyNumberFormat="1" applyFont="1" applyFill="1" applyAlignment="1">
      <alignment vertical="center"/>
    </xf>
    <xf numFmtId="166" fontId="19" fillId="2" borderId="0" xfId="1" applyNumberFormat="1" applyFont="1" applyFill="1" applyBorder="1" applyAlignment="1">
      <alignment horizontal="right" vertical="center"/>
    </xf>
    <xf numFmtId="166" fontId="19" fillId="2" borderId="0" xfId="1" applyNumberFormat="1" applyFont="1" applyFill="1" applyBorder="1" applyAlignment="1">
      <alignment vertical="center"/>
    </xf>
    <xf numFmtId="0" fontId="17" fillId="2" borderId="7" xfId="0" applyFont="1" applyFill="1" applyBorder="1"/>
    <xf numFmtId="0" fontId="17" fillId="2" borderId="10" xfId="0" applyFont="1" applyFill="1" applyBorder="1"/>
    <xf numFmtId="0" fontId="17" fillId="2" borderId="9" xfId="0" applyFont="1" applyFill="1" applyBorder="1"/>
    <xf numFmtId="0" fontId="24" fillId="2" borderId="2" xfId="0" applyFont="1" applyFill="1" applyBorder="1" applyAlignment="1">
      <alignment vertical="center"/>
    </xf>
    <xf numFmtId="0" fontId="17" fillId="2" borderId="23" xfId="0" applyFont="1" applyFill="1" applyBorder="1"/>
    <xf numFmtId="0" fontId="17" fillId="2" borderId="25" xfId="0" applyFont="1" applyFill="1" applyBorder="1"/>
    <xf numFmtId="166" fontId="20" fillId="0" borderId="14" xfId="1" applyNumberFormat="1" applyFont="1" applyFill="1" applyBorder="1" applyAlignment="1">
      <alignment horizontal="right" vertical="center" indent="2"/>
    </xf>
    <xf numFmtId="0" fontId="20" fillId="2" borderId="21" xfId="0" applyFont="1" applyFill="1" applyBorder="1" applyAlignment="1">
      <alignment vertical="center"/>
    </xf>
    <xf numFmtId="0" fontId="18" fillId="2" borderId="21" xfId="0" applyFont="1" applyFill="1" applyBorder="1" applyAlignment="1">
      <alignment horizontal="right" vertical="center"/>
    </xf>
    <xf numFmtId="165" fontId="18" fillId="0" borderId="14" xfId="0" applyNumberFormat="1" applyFont="1" applyBorder="1" applyAlignment="1">
      <alignment horizontal="right" vertical="center" indent="2"/>
    </xf>
    <xf numFmtId="166" fontId="18" fillId="0" borderId="14" xfId="1" applyNumberFormat="1" applyFont="1" applyFill="1" applyBorder="1" applyAlignment="1">
      <alignment horizontal="right" vertical="center" indent="2"/>
    </xf>
    <xf numFmtId="0" fontId="24" fillId="2" borderId="0" xfId="0" applyFont="1" applyFill="1" applyBorder="1" applyAlignment="1">
      <alignment horizontal="left" vertical="center"/>
    </xf>
    <xf numFmtId="0" fontId="17" fillId="2" borderId="0" xfId="0" applyFont="1" applyFill="1" applyBorder="1" applyAlignment="1">
      <alignment horizontal="center" vertical="center"/>
    </xf>
    <xf numFmtId="0" fontId="31" fillId="2" borderId="0" xfId="0" applyFont="1" applyFill="1" applyAlignment="1">
      <alignment vertical="top" wrapText="1"/>
    </xf>
    <xf numFmtId="0" fontId="26" fillId="2" borderId="0" xfId="0" applyFont="1" applyFill="1"/>
    <xf numFmtId="0" fontId="32" fillId="6" borderId="14" xfId="0" applyFont="1" applyFill="1" applyBorder="1" applyAlignment="1">
      <alignment horizontal="center" vertical="center"/>
    </xf>
    <xf numFmtId="9" fontId="20" fillId="0" borderId="14" xfId="1" applyFont="1" applyBorder="1"/>
    <xf numFmtId="166" fontId="20" fillId="5" borderId="14" xfId="1" applyNumberFormat="1" applyFont="1" applyFill="1" applyBorder="1"/>
    <xf numFmtId="165" fontId="20" fillId="5" borderId="14" xfId="0" applyNumberFormat="1" applyFont="1" applyFill="1" applyBorder="1"/>
    <xf numFmtId="3" fontId="20" fillId="5" borderId="14" xfId="0" applyNumberFormat="1" applyFont="1" applyFill="1" applyBorder="1"/>
    <xf numFmtId="0" fontId="32" fillId="6" borderId="7" xfId="0" applyFont="1" applyFill="1" applyBorder="1" applyAlignment="1">
      <alignment horizontal="center" vertical="center"/>
    </xf>
    <xf numFmtId="0" fontId="30" fillId="8" borderId="0" xfId="0" applyFont="1" applyFill="1"/>
    <xf numFmtId="0" fontId="30" fillId="8" borderId="27" xfId="0" applyFont="1" applyFill="1" applyBorder="1" applyAlignment="1">
      <alignment horizontal="left" wrapText="1"/>
    </xf>
    <xf numFmtId="3" fontId="30" fillId="8" borderId="27" xfId="0" applyNumberFormat="1" applyFont="1" applyFill="1" applyBorder="1" applyAlignment="1">
      <alignment horizontal="right"/>
    </xf>
    <xf numFmtId="0" fontId="30" fillId="8" borderId="27" xfId="0" applyFont="1" applyFill="1" applyBorder="1" applyAlignment="1">
      <alignment horizontal="right"/>
    </xf>
    <xf numFmtId="0" fontId="30" fillId="8" borderId="28" xfId="0" applyFont="1" applyFill="1" applyBorder="1" applyAlignment="1">
      <alignment horizontal="left" wrapText="1"/>
    </xf>
    <xf numFmtId="0" fontId="30" fillId="8" borderId="28" xfId="0" applyFont="1" applyFill="1" applyBorder="1" applyAlignment="1">
      <alignment horizontal="right"/>
    </xf>
    <xf numFmtId="3" fontId="30" fillId="8" borderId="28" xfId="0" applyNumberFormat="1" applyFont="1" applyFill="1" applyBorder="1" applyAlignment="1">
      <alignment horizontal="right"/>
    </xf>
    <xf numFmtId="0" fontId="33" fillId="9" borderId="27" xfId="0" applyFont="1" applyFill="1" applyBorder="1" applyAlignment="1">
      <alignment horizontal="center" vertical="center"/>
    </xf>
    <xf numFmtId="0" fontId="30" fillId="8" borderId="27" xfId="0" applyFont="1" applyFill="1" applyBorder="1" applyAlignment="1">
      <alignment horizontal="right" wrapText="1"/>
    </xf>
    <xf numFmtId="3" fontId="30" fillId="8" borderId="27" xfId="0" applyNumberFormat="1" applyFont="1" applyFill="1" applyBorder="1" applyAlignment="1">
      <alignment horizontal="right" wrapText="1"/>
    </xf>
    <xf numFmtId="0" fontId="33" fillId="9" borderId="29" xfId="0" applyFont="1" applyFill="1" applyBorder="1" applyAlignment="1">
      <alignment vertical="center" wrapText="1"/>
    </xf>
    <xf numFmtId="0" fontId="33" fillId="9" borderId="29" xfId="0" applyFont="1" applyFill="1" applyBorder="1" applyAlignment="1">
      <alignment vertical="center"/>
    </xf>
    <xf numFmtId="3" fontId="30" fillId="8" borderId="0" xfId="0" applyNumberFormat="1" applyFont="1" applyFill="1" applyBorder="1" applyAlignment="1">
      <alignment horizontal="right"/>
    </xf>
    <xf numFmtId="0" fontId="30" fillId="8" borderId="0" xfId="0" applyFont="1" applyFill="1" applyBorder="1" applyAlignment="1">
      <alignment horizontal="right"/>
    </xf>
    <xf numFmtId="0" fontId="30" fillId="8" borderId="0" xfId="0" applyFont="1" applyFill="1" applyBorder="1" applyAlignment="1">
      <alignment horizontal="left" wrapText="1"/>
    </xf>
    <xf numFmtId="0" fontId="30" fillId="4" borderId="0" xfId="0" applyFont="1" applyFill="1" applyBorder="1" applyAlignment="1">
      <alignment horizontal="left" wrapText="1"/>
    </xf>
    <xf numFmtId="0" fontId="30" fillId="8" borderId="26" xfId="0" applyFont="1" applyFill="1" applyBorder="1" applyAlignment="1">
      <alignment horizontal="left" wrapText="1"/>
    </xf>
    <xf numFmtId="3" fontId="30" fillId="8" borderId="26" xfId="0" applyNumberFormat="1" applyFont="1" applyFill="1" applyBorder="1" applyAlignment="1">
      <alignment horizontal="right"/>
    </xf>
    <xf numFmtId="0" fontId="30" fillId="8" borderId="26" xfId="0" applyFont="1" applyFill="1" applyBorder="1" applyAlignment="1">
      <alignment horizontal="right"/>
    </xf>
    <xf numFmtId="0" fontId="33" fillId="9" borderId="26" xfId="0" applyFont="1" applyFill="1" applyBorder="1" applyAlignment="1">
      <alignment vertical="center" wrapText="1"/>
    </xf>
    <xf numFmtId="0" fontId="33" fillId="9" borderId="26" xfId="0" applyFont="1" applyFill="1" applyBorder="1" applyAlignment="1">
      <alignment vertical="center"/>
    </xf>
    <xf numFmtId="0" fontId="33" fillId="9" borderId="26" xfId="0" applyFont="1" applyFill="1" applyBorder="1" applyAlignment="1">
      <alignment horizontal="center" vertical="center"/>
    </xf>
    <xf numFmtId="3" fontId="30" fillId="8" borderId="26" xfId="0" applyNumberFormat="1" applyFont="1" applyFill="1" applyBorder="1" applyAlignment="1">
      <alignment horizontal="right" wrapText="1"/>
    </xf>
    <xf numFmtId="0" fontId="30" fillId="8" borderId="26" xfId="0" applyFont="1" applyFill="1" applyBorder="1" applyAlignment="1">
      <alignment horizontal="right" wrapText="1"/>
    </xf>
    <xf numFmtId="0" fontId="18" fillId="2" borderId="0" xfId="0" applyFont="1" applyFill="1" applyAlignment="1">
      <alignment horizontal="center"/>
    </xf>
    <xf numFmtId="1" fontId="20" fillId="2" borderId="0" xfId="0" applyNumberFormat="1" applyFont="1" applyFill="1"/>
    <xf numFmtId="166" fontId="20" fillId="2" borderId="0" xfId="1" applyNumberFormat="1" applyFont="1" applyFill="1"/>
    <xf numFmtId="0" fontId="20" fillId="2" borderId="0" xfId="0" applyFont="1" applyFill="1" applyAlignment="1">
      <alignment vertical="center"/>
    </xf>
    <xf numFmtId="165" fontId="20" fillId="2" borderId="0" xfId="0" applyNumberFormat="1" applyFont="1" applyFill="1"/>
    <xf numFmtId="166" fontId="20" fillId="2" borderId="0" xfId="0" applyNumberFormat="1" applyFont="1" applyFill="1"/>
    <xf numFmtId="0" fontId="23" fillId="2" borderId="0" xfId="0" applyFont="1" applyFill="1" applyAlignment="1">
      <alignment vertical="center"/>
    </xf>
    <xf numFmtId="165" fontId="18" fillId="2" borderId="7" xfId="0" applyNumberFormat="1" applyFont="1" applyFill="1" applyBorder="1" applyAlignment="1">
      <alignment vertical="center"/>
    </xf>
    <xf numFmtId="166" fontId="18" fillId="2" borderId="7" xfId="1" applyNumberFormat="1" applyFont="1" applyFill="1" applyBorder="1"/>
    <xf numFmtId="0" fontId="34" fillId="2" borderId="5" xfId="0" applyFont="1" applyFill="1" applyBorder="1" applyAlignment="1">
      <alignment vertical="center" wrapText="1"/>
    </xf>
    <xf numFmtId="0" fontId="34" fillId="2" borderId="0" xfId="0" applyFont="1" applyFill="1" applyAlignment="1">
      <alignment vertical="center" wrapText="1"/>
    </xf>
    <xf numFmtId="0" fontId="35" fillId="6" borderId="7" xfId="0" applyFont="1" applyFill="1" applyBorder="1" applyAlignment="1">
      <alignment horizontal="center" vertical="center"/>
    </xf>
    <xf numFmtId="0" fontId="36" fillId="2" borderId="0" xfId="0" applyFont="1" applyFill="1" applyAlignment="1">
      <alignment vertical="center"/>
    </xf>
    <xf numFmtId="0" fontId="36" fillId="2" borderId="0" xfId="0" applyFont="1" applyFill="1" applyAlignment="1">
      <alignment horizontal="left"/>
    </xf>
    <xf numFmtId="0" fontId="36" fillId="2" borderId="0" xfId="0" applyFont="1" applyFill="1"/>
    <xf numFmtId="0" fontId="35" fillId="6" borderId="14" xfId="0" applyFont="1" applyFill="1" applyBorder="1" applyAlignment="1">
      <alignment horizontal="center" vertical="center"/>
    </xf>
    <xf numFmtId="0" fontId="38" fillId="2" borderId="0" xfId="0" applyFont="1" applyFill="1"/>
    <xf numFmtId="0" fontId="38" fillId="2" borderId="0" xfId="0" applyFont="1" applyFill="1" applyAlignment="1">
      <alignment horizontal="left"/>
    </xf>
    <xf numFmtId="0" fontId="38" fillId="2" borderId="1" xfId="0" applyFont="1" applyFill="1" applyBorder="1"/>
    <xf numFmtId="0" fontId="38" fillId="2" borderId="2" xfId="0" applyFont="1" applyFill="1" applyBorder="1"/>
    <xf numFmtId="0" fontId="38" fillId="2" borderId="3" xfId="0" applyFont="1" applyFill="1" applyBorder="1"/>
    <xf numFmtId="0" fontId="38" fillId="2" borderId="4" xfId="0" applyFont="1" applyFill="1" applyBorder="1"/>
    <xf numFmtId="0" fontId="38" fillId="2" borderId="5" xfId="0" applyFont="1" applyFill="1" applyBorder="1"/>
    <xf numFmtId="0" fontId="38" fillId="2" borderId="5" xfId="0" applyFont="1" applyFill="1" applyBorder="1" applyAlignment="1">
      <alignment vertical="center" wrapText="1"/>
    </xf>
    <xf numFmtId="0" fontId="38" fillId="2" borderId="0" xfId="0" applyFont="1" applyFill="1" applyAlignment="1">
      <alignment horizontal="left" vertical="top" wrapText="1"/>
    </xf>
    <xf numFmtId="0" fontId="38" fillId="2" borderId="0" xfId="0" applyFont="1" applyFill="1" applyAlignment="1">
      <alignment horizontal="center" vertical="top" wrapText="1"/>
    </xf>
    <xf numFmtId="0" fontId="38" fillId="2" borderId="0" xfId="0" applyFont="1" applyFill="1" applyAlignment="1">
      <alignment horizontal="center" vertical="center"/>
    </xf>
    <xf numFmtId="166" fontId="39" fillId="2" borderId="0" xfId="1" applyNumberFormat="1" applyFont="1" applyFill="1" applyBorder="1" applyAlignment="1">
      <alignment vertical="center"/>
    </xf>
    <xf numFmtId="0" fontId="39" fillId="2" borderId="2" xfId="0" applyFont="1" applyFill="1" applyBorder="1" applyAlignment="1">
      <alignment vertical="center"/>
    </xf>
    <xf numFmtId="0" fontId="38" fillId="0" borderId="0" xfId="0" applyFont="1" applyFill="1" applyAlignment="1">
      <alignment horizontal="left" vertical="center"/>
    </xf>
    <xf numFmtId="166" fontId="38" fillId="2" borderId="0" xfId="1" applyNumberFormat="1" applyFont="1" applyFill="1" applyBorder="1" applyAlignment="1">
      <alignment horizontal="right" vertical="center"/>
    </xf>
    <xf numFmtId="0" fontId="39" fillId="2" borderId="0" xfId="0" applyFont="1" applyFill="1" applyAlignment="1">
      <alignment horizontal="left" vertical="center"/>
    </xf>
    <xf numFmtId="167" fontId="39" fillId="2" borderId="0" xfId="0" applyNumberFormat="1" applyFont="1" applyFill="1" applyAlignment="1">
      <alignment horizontal="center" vertical="center"/>
    </xf>
    <xf numFmtId="0" fontId="38" fillId="2" borderId="0" xfId="0" applyFont="1" applyFill="1" applyAlignment="1">
      <alignment horizontal="left" vertical="center"/>
    </xf>
    <xf numFmtId="0" fontId="38" fillId="2" borderId="0" xfId="0" applyFont="1" applyFill="1" applyAlignment="1">
      <alignment vertical="top" wrapText="1"/>
    </xf>
    <xf numFmtId="3" fontId="38" fillId="2" borderId="0" xfId="0" applyNumberFormat="1" applyFont="1" applyFill="1" applyAlignment="1">
      <alignment vertical="top" wrapText="1"/>
    </xf>
    <xf numFmtId="0" fontId="41" fillId="2" borderId="0" xfId="0" applyFont="1" applyFill="1" applyAlignment="1">
      <alignment horizontal="center" vertical="center"/>
    </xf>
    <xf numFmtId="0" fontId="39" fillId="2" borderId="9" xfId="0" applyFont="1" applyFill="1" applyBorder="1"/>
    <xf numFmtId="165" fontId="39" fillId="0" borderId="7" xfId="0" applyNumberFormat="1" applyFont="1" applyBorder="1"/>
    <xf numFmtId="0" fontId="39" fillId="2" borderId="0" xfId="0" applyFont="1" applyFill="1"/>
    <xf numFmtId="165" fontId="34" fillId="0" borderId="9" xfId="0" applyNumberFormat="1" applyFont="1" applyBorder="1" applyAlignment="1">
      <alignment vertical="center"/>
    </xf>
    <xf numFmtId="165" fontId="39" fillId="2" borderId="0" xfId="0" applyNumberFormat="1" applyFont="1" applyFill="1" applyAlignment="1">
      <alignment vertical="center"/>
    </xf>
    <xf numFmtId="166" fontId="39" fillId="2" borderId="0" xfId="1" applyNumberFormat="1" applyFont="1" applyFill="1" applyBorder="1"/>
    <xf numFmtId="167" fontId="39" fillId="2" borderId="0" xfId="0" applyNumberFormat="1" applyFont="1" applyFill="1"/>
    <xf numFmtId="0" fontId="38" fillId="2" borderId="0" xfId="0" applyFont="1" applyFill="1" applyAlignment="1">
      <alignment vertical="center"/>
    </xf>
    <xf numFmtId="167" fontId="38" fillId="2" borderId="0" xfId="0" applyNumberFormat="1" applyFont="1" applyFill="1"/>
    <xf numFmtId="166" fontId="38" fillId="2" borderId="0" xfId="1" applyNumberFormat="1" applyFont="1" applyFill="1" applyBorder="1"/>
    <xf numFmtId="166" fontId="39" fillId="0" borderId="7" xfId="1" applyNumberFormat="1" applyFont="1" applyFill="1" applyBorder="1" applyAlignment="1">
      <alignment horizontal="center"/>
    </xf>
    <xf numFmtId="166" fontId="34" fillId="0" borderId="7" xfId="1" applyNumberFormat="1" applyFont="1" applyFill="1" applyBorder="1" applyAlignment="1">
      <alignment horizontal="center"/>
    </xf>
    <xf numFmtId="0" fontId="38" fillId="2" borderId="0" xfId="0" applyFont="1" applyFill="1" applyAlignment="1">
      <alignment horizontal="center"/>
    </xf>
    <xf numFmtId="0" fontId="41" fillId="2" borderId="0" xfId="0" applyFont="1" applyFill="1"/>
    <xf numFmtId="3" fontId="38" fillId="2" borderId="0" xfId="0" applyNumberFormat="1" applyFont="1" applyFill="1"/>
    <xf numFmtId="0" fontId="38" fillId="2" borderId="15" xfId="0" applyFont="1" applyFill="1" applyBorder="1" applyAlignment="1">
      <alignment vertical="center"/>
    </xf>
    <xf numFmtId="0" fontId="39" fillId="2" borderId="8" xfId="0" applyFont="1" applyFill="1" applyBorder="1" applyAlignment="1">
      <alignment horizontal="left"/>
    </xf>
    <xf numFmtId="0" fontId="39" fillId="2" borderId="9" xfId="0" applyFont="1" applyFill="1" applyBorder="1" applyAlignment="1">
      <alignment horizontal="left"/>
    </xf>
    <xf numFmtId="0" fontId="39" fillId="2" borderId="7" xfId="0" applyFont="1" applyFill="1" applyBorder="1"/>
    <xf numFmtId="0" fontId="38" fillId="2" borderId="11" xfId="0" applyFont="1" applyFill="1" applyBorder="1"/>
    <xf numFmtId="0" fontId="38" fillId="2" borderId="6" xfId="0" applyFont="1" applyFill="1" applyBorder="1"/>
    <xf numFmtId="0" fontId="38" fillId="2" borderId="12" xfId="0" applyFont="1" applyFill="1" applyBorder="1"/>
    <xf numFmtId="0" fontId="39" fillId="2" borderId="0" xfId="0" applyFont="1" applyFill="1" applyBorder="1" applyAlignment="1">
      <alignment vertical="center"/>
    </xf>
    <xf numFmtId="0" fontId="35" fillId="6" borderId="31" xfId="0" applyFont="1" applyFill="1" applyBorder="1" applyAlignment="1">
      <alignment horizontal="center" vertical="center"/>
    </xf>
    <xf numFmtId="0" fontId="39" fillId="2" borderId="31" xfId="0" applyFont="1" applyFill="1" applyBorder="1" applyAlignment="1">
      <alignment vertical="center"/>
    </xf>
    <xf numFmtId="165" fontId="39" fillId="0" borderId="31" xfId="0" applyNumberFormat="1" applyFont="1" applyBorder="1" applyAlignment="1">
      <alignment vertical="center"/>
    </xf>
    <xf numFmtId="166" fontId="39" fillId="0" borderId="31" xfId="1" applyNumberFormat="1" applyFont="1" applyFill="1" applyBorder="1" applyAlignment="1">
      <alignment horizontal="right" vertical="center"/>
    </xf>
    <xf numFmtId="165" fontId="34" fillId="0" borderId="31" xfId="0" applyNumberFormat="1" applyFont="1" applyBorder="1" applyAlignment="1">
      <alignment vertical="center"/>
    </xf>
    <xf numFmtId="166" fontId="34" fillId="0" borderId="31" xfId="1" applyNumberFormat="1" applyFont="1" applyFill="1" applyBorder="1" applyAlignment="1">
      <alignment horizontal="right" vertical="center"/>
    </xf>
    <xf numFmtId="0" fontId="34" fillId="0" borderId="0" xfId="0" applyFont="1" applyFill="1" applyAlignment="1">
      <alignment vertical="center"/>
    </xf>
    <xf numFmtId="0" fontId="39" fillId="2" borderId="6" xfId="0" applyFont="1" applyFill="1" applyBorder="1" applyAlignment="1">
      <alignment vertical="top"/>
    </xf>
    <xf numFmtId="165" fontId="39" fillId="0" borderId="31" xfId="0" applyNumberFormat="1" applyFont="1" applyBorder="1"/>
    <xf numFmtId="166" fontId="39" fillId="0" borderId="31" xfId="1" applyNumberFormat="1" applyFont="1" applyFill="1" applyBorder="1"/>
    <xf numFmtId="166" fontId="39" fillId="0" borderId="31" xfId="1" applyNumberFormat="1" applyFont="1" applyFill="1" applyBorder="1" applyAlignment="1">
      <alignment horizontal="right"/>
    </xf>
    <xf numFmtId="166" fontId="34" fillId="0" borderId="31" xfId="1" applyNumberFormat="1" applyFont="1" applyFill="1" applyBorder="1"/>
    <xf numFmtId="166" fontId="34" fillId="0" borderId="31" xfId="1" applyNumberFormat="1" applyFont="1" applyFill="1" applyBorder="1" applyAlignment="1">
      <alignment horizontal="right"/>
    </xf>
    <xf numFmtId="0" fontId="34" fillId="0" borderId="0" xfId="0" applyFont="1" applyFill="1" applyAlignment="1"/>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1" fillId="6" borderId="14" xfId="0" applyFont="1" applyFill="1" applyBorder="1" applyAlignment="1">
      <alignment horizontal="center" vertical="center"/>
    </xf>
    <xf numFmtId="0" fontId="17" fillId="2" borderId="0" xfId="0" applyFont="1" applyFill="1" applyAlignment="1">
      <alignment horizontal="left" vertical="top" wrapText="1"/>
    </xf>
    <xf numFmtId="165" fontId="38" fillId="2" borderId="0" xfId="0" applyNumberFormat="1" applyFont="1" applyFill="1"/>
    <xf numFmtId="0" fontId="26" fillId="2" borderId="13" xfId="0" applyFont="1" applyFill="1" applyBorder="1" applyAlignment="1">
      <alignment vertical="top" wrapText="1"/>
    </xf>
    <xf numFmtId="0" fontId="27" fillId="2" borderId="0" xfId="0" applyFont="1" applyFill="1" applyAlignment="1">
      <alignment vertical="top"/>
    </xf>
    <xf numFmtId="165" fontId="20" fillId="0" borderId="14" xfId="0" applyNumberFormat="1" applyFont="1" applyBorder="1" applyAlignment="1">
      <alignment horizontal="right" vertical="center" indent="3"/>
    </xf>
    <xf numFmtId="165" fontId="18" fillId="0" borderId="14" xfId="0" applyNumberFormat="1" applyFont="1" applyBorder="1" applyAlignment="1">
      <alignment horizontal="right" vertical="center" indent="3"/>
    </xf>
    <xf numFmtId="0" fontId="27" fillId="2" borderId="0" xfId="0" applyFont="1" applyFill="1" applyAlignment="1">
      <alignment wrapText="1"/>
    </xf>
    <xf numFmtId="0" fontId="20" fillId="2" borderId="14" xfId="0" applyFont="1" applyFill="1" applyBorder="1" applyAlignment="1"/>
    <xf numFmtId="0" fontId="20" fillId="5" borderId="14" xfId="0" applyFont="1" applyFill="1" applyBorder="1" applyAlignment="1"/>
    <xf numFmtId="0" fontId="18" fillId="2" borderId="8" xfId="0" applyFont="1" applyFill="1" applyBorder="1" applyAlignment="1"/>
    <xf numFmtId="0" fontId="18" fillId="2" borderId="10" xfId="0" applyFont="1" applyFill="1" applyBorder="1" applyAlignment="1"/>
    <xf numFmtId="0" fontId="18" fillId="2" borderId="9" xfId="0" applyFont="1" applyFill="1" applyBorder="1" applyAlignment="1"/>
    <xf numFmtId="0" fontId="27" fillId="2" borderId="0" xfId="0" applyFont="1" applyFill="1" applyAlignment="1">
      <alignment vertical="center"/>
    </xf>
    <xf numFmtId="0" fontId="26" fillId="2" borderId="0" xfId="0" applyFont="1" applyFill="1" applyAlignment="1">
      <alignment vertical="center"/>
    </xf>
    <xf numFmtId="0" fontId="32" fillId="6" borderId="21" xfId="0" applyFont="1" applyFill="1" applyBorder="1" applyAlignment="1">
      <alignment vertical="center"/>
    </xf>
    <xf numFmtId="0" fontId="32" fillId="6" borderId="30" xfId="0" applyFont="1" applyFill="1" applyBorder="1" applyAlignment="1">
      <alignment vertical="center"/>
    </xf>
    <xf numFmtId="0" fontId="32" fillId="6" borderId="22" xfId="0" applyFont="1" applyFill="1" applyBorder="1" applyAlignment="1">
      <alignment vertical="center"/>
    </xf>
    <xf numFmtId="0" fontId="20" fillId="2" borderId="8" xfId="0" applyFont="1" applyFill="1" applyBorder="1"/>
    <xf numFmtId="0" fontId="20" fillId="2" borderId="10" xfId="0" applyFont="1" applyFill="1" applyBorder="1"/>
    <xf numFmtId="0" fontId="37" fillId="2" borderId="0" xfId="0" applyFont="1" applyFill="1" applyAlignment="1">
      <alignment vertical="center"/>
    </xf>
    <xf numFmtId="165" fontId="39" fillId="0" borderId="14" xfId="0" applyNumberFormat="1" applyFont="1" applyBorder="1"/>
    <xf numFmtId="166" fontId="39" fillId="0" borderId="14" xfId="1" applyNumberFormat="1" applyFont="1" applyFill="1" applyBorder="1"/>
    <xf numFmtId="3" fontId="39" fillId="0" borderId="14" xfId="0" applyNumberFormat="1" applyFont="1" applyBorder="1"/>
    <xf numFmtId="165" fontId="34" fillId="0" borderId="14" xfId="0" applyNumberFormat="1" applyFont="1" applyBorder="1"/>
    <xf numFmtId="166" fontId="34" fillId="0" borderId="14" xfId="1" applyNumberFormat="1" applyFont="1" applyFill="1" applyBorder="1"/>
    <xf numFmtId="166" fontId="39" fillId="0" borderId="7" xfId="1" applyNumberFormat="1" applyFont="1" applyFill="1" applyBorder="1"/>
    <xf numFmtId="166" fontId="34" fillId="0" borderId="7" xfId="1" applyNumberFormat="1" applyFont="1" applyFill="1" applyBorder="1"/>
    <xf numFmtId="165" fontId="34" fillId="0" borderId="7" xfId="0" applyNumberFormat="1" applyFont="1" applyBorder="1" applyAlignment="1">
      <alignment vertical="center"/>
    </xf>
    <xf numFmtId="166" fontId="17" fillId="2" borderId="0" xfId="1" applyNumberFormat="1" applyFont="1" applyFill="1" applyAlignment="1">
      <alignment vertical="center"/>
    </xf>
    <xf numFmtId="0" fontId="43" fillId="2" borderId="0" xfId="0" applyFont="1" applyFill="1" applyAlignment="1">
      <alignment horizontal="center"/>
    </xf>
    <xf numFmtId="167" fontId="43" fillId="2" borderId="0" xfId="0" applyNumberFormat="1" applyFont="1" applyFill="1" applyAlignment="1">
      <alignment horizontal="center"/>
    </xf>
    <xf numFmtId="0" fontId="44" fillId="2" borderId="0" xfId="0" applyFont="1" applyFill="1"/>
    <xf numFmtId="1" fontId="44" fillId="2" borderId="0" xfId="0" applyNumberFormat="1" applyFont="1" applyFill="1"/>
    <xf numFmtId="166" fontId="44" fillId="2" borderId="0" xfId="1" applyNumberFormat="1" applyFont="1" applyFill="1"/>
    <xf numFmtId="165" fontId="44" fillId="2" borderId="0" xfId="0" applyNumberFormat="1" applyFont="1" applyFill="1"/>
    <xf numFmtId="166" fontId="44" fillId="2" borderId="0" xfId="0" applyNumberFormat="1" applyFont="1" applyFill="1"/>
    <xf numFmtId="0" fontId="43" fillId="2" borderId="0" xfId="0" applyFont="1" applyFill="1" applyAlignment="1">
      <alignment horizontal="center" vertical="center"/>
    </xf>
    <xf numFmtId="3" fontId="44" fillId="2" borderId="0" xfId="0" applyNumberFormat="1" applyFont="1" applyFill="1"/>
    <xf numFmtId="166" fontId="46" fillId="2" borderId="0" xfId="1" applyNumberFormat="1" applyFont="1" applyFill="1" applyBorder="1"/>
    <xf numFmtId="0" fontId="44" fillId="2" borderId="0" xfId="0" applyFont="1" applyFill="1" applyBorder="1"/>
    <xf numFmtId="0" fontId="45" fillId="2" borderId="0" xfId="0" applyFont="1" applyFill="1" applyBorder="1" applyAlignment="1">
      <alignment horizontal="center" vertical="center" wrapText="1"/>
    </xf>
    <xf numFmtId="0" fontId="46" fillId="2" borderId="0" xfId="0" applyFont="1" applyFill="1" applyBorder="1"/>
    <xf numFmtId="0" fontId="11" fillId="0" borderId="0" xfId="2" applyFont="1" applyFill="1" applyAlignment="1">
      <alignment horizontal="center"/>
    </xf>
    <xf numFmtId="0" fontId="4" fillId="0" borderId="0" xfId="2" applyFont="1" applyFill="1" applyAlignment="1" applyProtection="1">
      <alignment horizontal="center" vertical="center"/>
      <protection locked="0"/>
    </xf>
    <xf numFmtId="0" fontId="7" fillId="0" borderId="0" xfId="2" applyFont="1" applyFill="1" applyAlignment="1">
      <alignment horizontal="center" vertical="center"/>
    </xf>
    <xf numFmtId="0" fontId="9" fillId="0" borderId="0" xfId="2" applyFont="1" applyFill="1" applyAlignment="1" applyProtection="1">
      <alignment horizontal="center" vertical="center"/>
      <protection locked="0"/>
    </xf>
    <xf numFmtId="0" fontId="10" fillId="0" borderId="0" xfId="2" applyFont="1" applyFill="1"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26" fillId="2" borderId="0" xfId="0" applyFont="1" applyFill="1" applyAlignment="1">
      <alignment horizontal="center"/>
    </xf>
    <xf numFmtId="0" fontId="20" fillId="2" borderId="0" xfId="0" applyFont="1" applyFill="1" applyAlignment="1">
      <alignment horizontal="left" vertical="top" wrapText="1"/>
    </xf>
    <xf numFmtId="0" fontId="21" fillId="6" borderId="35" xfId="0" applyFont="1" applyFill="1" applyBorder="1" applyAlignment="1">
      <alignment horizontal="center" vertical="center"/>
    </xf>
    <xf numFmtId="0" fontId="21" fillId="6" borderId="36" xfId="0" applyFont="1" applyFill="1" applyBorder="1" applyAlignment="1">
      <alignment horizontal="center" vertical="center"/>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18" fillId="2" borderId="0" xfId="0" applyFont="1" applyFill="1" applyAlignment="1">
      <alignment horizontal="left"/>
    </xf>
    <xf numFmtId="0" fontId="26" fillId="2" borderId="13" xfId="0" applyFont="1" applyFill="1" applyBorder="1" applyAlignment="1">
      <alignment horizontal="center" vertical="center"/>
    </xf>
    <xf numFmtId="0" fontId="26" fillId="2" borderId="0" xfId="0" applyFont="1" applyFill="1" applyAlignment="1">
      <alignment horizontal="center" vertical="center"/>
    </xf>
    <xf numFmtId="0" fontId="32" fillId="6" borderId="1"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11" xfId="0" applyFont="1" applyFill="1" applyBorder="1" applyAlignment="1">
      <alignment horizontal="center" vertical="center"/>
    </xf>
    <xf numFmtId="0" fontId="32" fillId="6" borderId="12" xfId="0" applyFont="1" applyFill="1" applyBorder="1" applyAlignment="1">
      <alignment horizontal="center" vertical="center"/>
    </xf>
    <xf numFmtId="0" fontId="21" fillId="6" borderId="7" xfId="0" applyFont="1" applyFill="1" applyBorder="1" applyAlignment="1">
      <alignment horizontal="center" vertical="center"/>
    </xf>
    <xf numFmtId="0" fontId="18" fillId="2" borderId="8" xfId="0" applyFont="1" applyFill="1" applyBorder="1" applyAlignment="1">
      <alignment horizontal="center"/>
    </xf>
    <xf numFmtId="0" fontId="18" fillId="2" borderId="9" xfId="0" applyFont="1" applyFill="1" applyBorder="1" applyAlignment="1">
      <alignment horizont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5" fillId="7" borderId="0" xfId="0" applyFont="1" applyFill="1" applyAlignment="1">
      <alignment horizontal="center" vertical="center"/>
    </xf>
    <xf numFmtId="0" fontId="21" fillId="6" borderId="21" xfId="0" applyFont="1" applyFill="1" applyBorder="1" applyAlignment="1">
      <alignment horizontal="center" vertical="center"/>
    </xf>
    <xf numFmtId="0" fontId="21" fillId="6" borderId="30" xfId="0" applyFont="1" applyFill="1" applyBorder="1" applyAlignment="1">
      <alignment horizontal="center" vertical="center"/>
    </xf>
    <xf numFmtId="0" fontId="21" fillId="6" borderId="22" xfId="0" applyFont="1" applyFill="1" applyBorder="1" applyAlignment="1">
      <alignment horizontal="center" vertical="center"/>
    </xf>
    <xf numFmtId="0" fontId="27" fillId="2" borderId="0" xfId="0" applyFont="1" applyFill="1" applyAlignment="1">
      <alignment horizontal="center" vertical="top" wrapText="1"/>
    </xf>
    <xf numFmtId="0" fontId="26" fillId="2" borderId="13" xfId="0" applyFont="1" applyFill="1" applyBorder="1" applyAlignment="1">
      <alignment horizontal="center" vertical="top" wrapText="1"/>
    </xf>
    <xf numFmtId="167" fontId="39" fillId="2" borderId="31" xfId="0" applyNumberFormat="1" applyFont="1" applyFill="1" applyBorder="1" applyAlignment="1">
      <alignment horizontal="center"/>
    </xf>
    <xf numFmtId="0" fontId="34" fillId="2" borderId="32" xfId="0" applyFont="1" applyFill="1" applyBorder="1" applyAlignment="1">
      <alignment horizontal="center"/>
    </xf>
    <xf numFmtId="0" fontId="34" fillId="2" borderId="33" xfId="0" applyFont="1" applyFill="1" applyBorder="1" applyAlignment="1">
      <alignment horizontal="center"/>
    </xf>
    <xf numFmtId="0" fontId="6" fillId="5" borderId="0" xfId="0" applyFont="1" applyFill="1" applyAlignment="1">
      <alignment horizontal="center" vertical="center"/>
    </xf>
    <xf numFmtId="0" fontId="34" fillId="2" borderId="0" xfId="0" applyFont="1" applyFill="1" applyAlignment="1">
      <alignment horizontal="left"/>
    </xf>
    <xf numFmtId="0" fontId="39" fillId="2" borderId="0" xfId="0" applyFont="1" applyFill="1" applyAlignment="1">
      <alignment horizontal="left" vertical="top" wrapText="1"/>
    </xf>
    <xf numFmtId="0" fontId="39" fillId="2" borderId="0" xfId="0" applyFont="1" applyFill="1" applyBorder="1" applyAlignment="1">
      <alignment horizontal="center" vertical="top" wrapText="1"/>
    </xf>
    <xf numFmtId="0" fontId="40" fillId="6" borderId="31" xfId="0" applyFont="1" applyFill="1" applyBorder="1" applyAlignment="1">
      <alignment horizontal="center" vertical="center"/>
    </xf>
    <xf numFmtId="0" fontId="35" fillId="6" borderId="31" xfId="0" applyFont="1" applyFill="1" applyBorder="1" applyAlignment="1">
      <alignment horizontal="center" vertical="center" wrapText="1"/>
    </xf>
    <xf numFmtId="0" fontId="34" fillId="0" borderId="0" xfId="0" applyFont="1" applyFill="1" applyAlignment="1">
      <alignment horizontal="center" vertical="top" wrapText="1"/>
    </xf>
    <xf numFmtId="0" fontId="40" fillId="6" borderId="7" xfId="0" applyFont="1" applyFill="1" applyBorder="1" applyAlignment="1">
      <alignment horizontal="center" vertical="center"/>
    </xf>
    <xf numFmtId="0" fontId="34" fillId="2" borderId="8" xfId="0" applyFont="1" applyFill="1" applyBorder="1" applyAlignment="1">
      <alignment horizontal="center"/>
    </xf>
    <xf numFmtId="0" fontId="34" fillId="2" borderId="10" xfId="0" applyFont="1" applyFill="1" applyBorder="1" applyAlignment="1">
      <alignment horizontal="center"/>
    </xf>
    <xf numFmtId="0" fontId="34" fillId="2" borderId="9" xfId="0" applyFont="1" applyFill="1" applyBorder="1" applyAlignment="1">
      <alignment horizontal="center"/>
    </xf>
    <xf numFmtId="0" fontId="39" fillId="2" borderId="8" xfId="0" applyFont="1" applyFill="1" applyBorder="1" applyAlignment="1">
      <alignment horizontal="left"/>
    </xf>
    <xf numFmtId="0" fontId="39" fillId="2" borderId="10" xfId="0" applyFont="1" applyFill="1" applyBorder="1" applyAlignment="1">
      <alignment horizontal="left"/>
    </xf>
    <xf numFmtId="0" fontId="39" fillId="2" borderId="9" xfId="0" applyFont="1" applyFill="1" applyBorder="1" applyAlignment="1">
      <alignment horizontal="left"/>
    </xf>
    <xf numFmtId="0" fontId="34" fillId="0" borderId="0" xfId="0" applyFont="1" applyFill="1" applyAlignment="1">
      <alignment horizontal="center" vertical="center" wrapText="1"/>
    </xf>
    <xf numFmtId="0" fontId="39" fillId="2" borderId="6" xfId="0" applyFont="1" applyFill="1" applyBorder="1" applyAlignment="1">
      <alignment horizontal="center" vertical="top"/>
    </xf>
    <xf numFmtId="0" fontId="39" fillId="2" borderId="8" xfId="0" applyFont="1" applyFill="1" applyBorder="1" applyAlignment="1">
      <alignment horizontal="left" vertical="center"/>
    </xf>
    <xf numFmtId="0" fontId="39" fillId="2" borderId="9" xfId="0" applyFont="1" applyFill="1" applyBorder="1" applyAlignment="1">
      <alignment horizontal="left" vertical="center"/>
    </xf>
    <xf numFmtId="0" fontId="39" fillId="2" borderId="0" xfId="0" applyFont="1" applyFill="1" applyAlignment="1">
      <alignment horizontal="left" vertical="center" wrapText="1"/>
    </xf>
    <xf numFmtId="0" fontId="40" fillId="6" borderId="1" xfId="0" applyFont="1" applyFill="1" applyBorder="1" applyAlignment="1">
      <alignment horizontal="center" vertical="center"/>
    </xf>
    <xf numFmtId="0" fontId="40" fillId="6" borderId="3"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12" xfId="0" applyFont="1" applyFill="1" applyBorder="1" applyAlignment="1">
      <alignment horizontal="center" vertical="center"/>
    </xf>
    <xf numFmtId="0" fontId="40" fillId="6" borderId="21" xfId="0" applyFont="1" applyFill="1" applyBorder="1" applyAlignment="1">
      <alignment horizontal="center" vertical="center"/>
    </xf>
    <xf numFmtId="0" fontId="40" fillId="6" borderId="22" xfId="0" applyFont="1" applyFill="1" applyBorder="1" applyAlignment="1">
      <alignment horizontal="center" vertical="center"/>
    </xf>
    <xf numFmtId="0" fontId="39" fillId="2" borderId="21" xfId="0" applyFont="1" applyFill="1" applyBorder="1" applyAlignment="1">
      <alignment horizontal="left"/>
    </xf>
    <xf numFmtId="0" fontId="39" fillId="2" borderId="22" xfId="0" applyFont="1" applyFill="1" applyBorder="1" applyAlignment="1">
      <alignment horizontal="left"/>
    </xf>
    <xf numFmtId="0" fontId="34" fillId="2" borderId="21" xfId="0" applyFont="1" applyFill="1" applyBorder="1" applyAlignment="1">
      <alignment horizontal="center"/>
    </xf>
    <xf numFmtId="0" fontId="34" fillId="2" borderId="22" xfId="0" applyFont="1" applyFill="1" applyBorder="1" applyAlignment="1">
      <alignment horizontal="center"/>
    </xf>
    <xf numFmtId="0" fontId="39" fillId="2" borderId="13" xfId="0" applyFont="1" applyFill="1" applyBorder="1" applyAlignment="1">
      <alignment horizontal="center" vertical="top"/>
    </xf>
    <xf numFmtId="0" fontId="34" fillId="0" borderId="0" xfId="0" applyFont="1" applyFill="1" applyAlignment="1">
      <alignment horizontal="center" vertical="center"/>
    </xf>
    <xf numFmtId="0" fontId="39" fillId="2" borderId="32" xfId="0" applyFont="1" applyFill="1" applyBorder="1" applyAlignment="1">
      <alignment horizontal="left"/>
    </xf>
    <xf numFmtId="0" fontId="39" fillId="2" borderId="33" xfId="0" applyFont="1" applyFill="1" applyBorder="1" applyAlignment="1">
      <alignment horizontal="left"/>
    </xf>
    <xf numFmtId="0" fontId="39" fillId="2" borderId="34" xfId="0" applyFont="1" applyFill="1" applyBorder="1" applyAlignment="1">
      <alignment horizontal="center" vertical="top"/>
    </xf>
    <xf numFmtId="0" fontId="30" fillId="8" borderId="0" xfId="0" applyFont="1" applyFill="1" applyAlignment="1">
      <alignment horizontal="center"/>
    </xf>
    <xf numFmtId="0" fontId="29" fillId="8" borderId="0" xfId="0" applyFont="1" applyFill="1" applyAlignment="1">
      <alignment wrapText="1"/>
    </xf>
  </cellXfs>
  <cellStyles count="4">
    <cellStyle name="Normal" xfId="0" builtinId="0"/>
    <cellStyle name="Normal 2" xfId="3" xr:uid="{42DE7184-9CAF-4273-BFEB-064586349E38}"/>
    <cellStyle name="Normal 6" xfId="2" xr:uid="{EE053988-D5DC-49E6-AC7E-20FBB90C200D}"/>
    <cellStyle name="Percent" xfId="1" builtinId="5"/>
  </cellStyles>
  <dxfs count="0"/>
  <tableStyles count="0" defaultTableStyle="TableStyleMedium2" defaultPivotStyle="PivotStyleLight16"/>
  <colors>
    <mruColors>
      <color rgb="FFF24C4C"/>
      <color rgb="FFEE9292"/>
      <color rgb="FFFEA4A4"/>
      <color rgb="FFFDA9A9"/>
      <color rgb="FFFEDEDE"/>
      <color rgb="FFFD7B7B"/>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'Macro Región Norte'!$X$11</c:f>
              <c:strCache>
                <c:ptCount val="1"/>
                <c:pt idx="0">
                  <c:v>Ejecutado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Norte'!$V$12:$V$16</c:f>
              <c:strCache>
                <c:ptCount val="5"/>
                <c:pt idx="0">
                  <c:v>Piura</c:v>
                </c:pt>
                <c:pt idx="1">
                  <c:v>Cajamarca</c:v>
                </c:pt>
                <c:pt idx="2">
                  <c:v>La Libertad</c:v>
                </c:pt>
                <c:pt idx="3">
                  <c:v>Lambayeque</c:v>
                </c:pt>
                <c:pt idx="4">
                  <c:v>Tumbes</c:v>
                </c:pt>
              </c:strCache>
            </c:strRef>
          </c:cat>
          <c:val>
            <c:numRef>
              <c:f>'Macro Región Norte'!$X$12:$X$16</c:f>
              <c:numCache>
                <c:formatCode>0</c:formatCode>
                <c:ptCount val="5"/>
                <c:pt idx="0">
                  <c:v>191.582481</c:v>
                </c:pt>
                <c:pt idx="1">
                  <c:v>41.238256999999997</c:v>
                </c:pt>
                <c:pt idx="2">
                  <c:v>44.395423999999998</c:v>
                </c:pt>
                <c:pt idx="3">
                  <c:v>30.891548999999998</c:v>
                </c:pt>
                <c:pt idx="4">
                  <c:v>21.777544000000002</c:v>
                </c:pt>
              </c:numCache>
            </c:numRef>
          </c:val>
          <c:extLst>
            <c:ext xmlns:c16="http://schemas.microsoft.com/office/drawing/2014/chart" uri="{C3380CC4-5D6E-409C-BE32-E72D297353CC}">
              <c16:uniqueId val="{00000000-9082-44D2-A8C9-12A8F0E3A7F2}"/>
            </c:ext>
          </c:extLst>
        </c:ser>
        <c:ser>
          <c:idx val="1"/>
          <c:order val="1"/>
          <c:tx>
            <c:strRef>
              <c:f>'Macro Región Norte'!$Y$11</c:f>
              <c:strCache>
                <c:ptCount val="1"/>
                <c:pt idx="0">
                  <c:v>No Ejecutado</c:v>
                </c:pt>
              </c:strCache>
            </c:strRef>
          </c:tx>
          <c:spPr>
            <a:solidFill>
              <a:srgbClr val="FDA9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Norte'!$V$12:$V$16</c:f>
              <c:strCache>
                <c:ptCount val="5"/>
                <c:pt idx="0">
                  <c:v>Piura</c:v>
                </c:pt>
                <c:pt idx="1">
                  <c:v>Cajamarca</c:v>
                </c:pt>
                <c:pt idx="2">
                  <c:v>La Libertad</c:v>
                </c:pt>
                <c:pt idx="3">
                  <c:v>Lambayeque</c:v>
                </c:pt>
                <c:pt idx="4">
                  <c:v>Tumbes</c:v>
                </c:pt>
              </c:strCache>
            </c:strRef>
          </c:cat>
          <c:val>
            <c:numRef>
              <c:f>'Macro Región Norte'!$Y$12:$Y$16</c:f>
              <c:numCache>
                <c:formatCode>0</c:formatCode>
                <c:ptCount val="5"/>
                <c:pt idx="0">
                  <c:v>111.52760799999996</c:v>
                </c:pt>
                <c:pt idx="1">
                  <c:v>132.20202</c:v>
                </c:pt>
                <c:pt idx="2">
                  <c:v>31.169754000000019</c:v>
                </c:pt>
                <c:pt idx="3">
                  <c:v>29.918492000000001</c:v>
                </c:pt>
                <c:pt idx="4">
                  <c:v>16.493948999999997</c:v>
                </c:pt>
              </c:numCache>
            </c:numRef>
          </c:val>
          <c:extLst>
            <c:ext xmlns:c16="http://schemas.microsoft.com/office/drawing/2014/chart" uri="{C3380CC4-5D6E-409C-BE32-E72D297353CC}">
              <c16:uniqueId val="{00000001-9082-44D2-A8C9-12A8F0E3A7F2}"/>
            </c:ext>
          </c:extLst>
        </c:ser>
        <c:dLbls>
          <c:showLegendKey val="0"/>
          <c:showVal val="0"/>
          <c:showCatName val="0"/>
          <c:showSerName val="0"/>
          <c:showPercent val="0"/>
          <c:showBubbleSize val="0"/>
        </c:dLbls>
        <c:gapWidth val="150"/>
        <c:overlap val="100"/>
        <c:axId val="1637969919"/>
        <c:axId val="1682886207"/>
      </c:barChart>
      <c:lineChart>
        <c:grouping val="stacked"/>
        <c:varyColors val="0"/>
        <c:ser>
          <c:idx val="2"/>
          <c:order val="2"/>
          <c:tx>
            <c:strRef>
              <c:f>'Macro Región Norte'!$Z$11</c:f>
              <c:strCache>
                <c:ptCount val="1"/>
                <c:pt idx="0">
                  <c:v>Avance</c:v>
                </c:pt>
              </c:strCache>
            </c:strRef>
          </c:tx>
          <c:spPr>
            <a:ln w="28575" cap="rnd">
              <a:noFill/>
              <a:round/>
            </a:ln>
            <a:effectLst/>
          </c:spPr>
          <c:marker>
            <c:symbol val="dash"/>
            <c:size val="7"/>
            <c:spPr>
              <a:solidFill>
                <a:schemeClr val="accent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Norte'!$V$12:$V$16</c:f>
              <c:strCache>
                <c:ptCount val="5"/>
                <c:pt idx="0">
                  <c:v>Piura</c:v>
                </c:pt>
                <c:pt idx="1">
                  <c:v>Cajamarca</c:v>
                </c:pt>
                <c:pt idx="2">
                  <c:v>La Libertad</c:v>
                </c:pt>
                <c:pt idx="3">
                  <c:v>Lambayeque</c:v>
                </c:pt>
                <c:pt idx="4">
                  <c:v>Tumbes</c:v>
                </c:pt>
              </c:strCache>
            </c:strRef>
          </c:cat>
          <c:val>
            <c:numRef>
              <c:f>'Macro Región Norte'!$Z$12:$Z$16</c:f>
              <c:numCache>
                <c:formatCode>0.0%</c:formatCode>
                <c:ptCount val="5"/>
                <c:pt idx="0">
                  <c:v>0.63205577099744781</c:v>
                </c:pt>
                <c:pt idx="1">
                  <c:v>0.2377663234474654</c:v>
                </c:pt>
                <c:pt idx="2">
                  <c:v>0.5875116710503876</c:v>
                </c:pt>
                <c:pt idx="3">
                  <c:v>0.50800079217180594</c:v>
                </c:pt>
                <c:pt idx="4">
                  <c:v>0.56902781399199664</c:v>
                </c:pt>
              </c:numCache>
            </c:numRef>
          </c:val>
          <c:smooth val="0"/>
          <c:extLst>
            <c:ext xmlns:c16="http://schemas.microsoft.com/office/drawing/2014/chart" uri="{C3380CC4-5D6E-409C-BE32-E72D297353CC}">
              <c16:uniqueId val="{00000002-9082-44D2-A8C9-12A8F0E3A7F2}"/>
            </c:ext>
          </c:extLst>
        </c:ser>
        <c:dLbls>
          <c:showLegendKey val="0"/>
          <c:showVal val="0"/>
          <c:showCatName val="0"/>
          <c:showSerName val="0"/>
          <c:showPercent val="0"/>
          <c:showBubbleSize val="0"/>
        </c:dLbls>
        <c:marker val="1"/>
        <c:smooth val="0"/>
        <c:axId val="1926906127"/>
        <c:axId val="1682894943"/>
      </c:lineChart>
      <c:catAx>
        <c:axId val="163796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86207"/>
        <c:crosses val="autoZero"/>
        <c:auto val="1"/>
        <c:lblAlgn val="ctr"/>
        <c:lblOffset val="100"/>
        <c:noMultiLvlLbl val="0"/>
      </c:catAx>
      <c:valAx>
        <c:axId val="1682886207"/>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637969919"/>
        <c:crosses val="autoZero"/>
        <c:crossBetween val="between"/>
      </c:valAx>
      <c:valAx>
        <c:axId val="168289494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26906127"/>
        <c:crosses val="max"/>
        <c:crossBetween val="between"/>
      </c:valAx>
      <c:catAx>
        <c:axId val="1926906127"/>
        <c:scaling>
          <c:orientation val="minMax"/>
        </c:scaling>
        <c:delete val="1"/>
        <c:axPos val="b"/>
        <c:numFmt formatCode="General" sourceLinked="1"/>
        <c:majorTickMark val="out"/>
        <c:minorTickMark val="none"/>
        <c:tickLblPos val="nextTo"/>
        <c:crossAx val="1682894943"/>
        <c:crosses val="autoZero"/>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rgbClr val="0070C0"/>
                </a:solidFill>
                <a:latin typeface="Arial Narrow" panose="020B0606020202030204" pitchFamily="34" charset="0"/>
                <a:ea typeface="+mn-ea"/>
                <a:cs typeface="+mn-cs"/>
              </a:defRPr>
            </a:pPr>
            <a:endParaRPr lang="es-ES"/>
          </a:p>
        </c:txPr>
      </c:legendEntry>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59259259259261E-2"/>
          <c:y val="6.173611111111111E-2"/>
          <c:w val="0.89205407407407411"/>
          <c:h val="0.75315548936361087"/>
        </c:manualLayout>
      </c:layout>
      <c:barChart>
        <c:barDir val="col"/>
        <c:grouping val="clustered"/>
        <c:varyColors val="0"/>
        <c:ser>
          <c:idx val="0"/>
          <c:order val="0"/>
          <c:tx>
            <c:strRef>
              <c:f>'Macro Región Norte'!$W$32</c:f>
              <c:strCache>
                <c:ptCount val="1"/>
                <c:pt idx="0">
                  <c:v>Presupuesto</c:v>
                </c:pt>
              </c:strCache>
            </c:strRef>
          </c:tx>
          <c:spPr>
            <a:solidFill>
              <a:srgbClr val="FDA9A9"/>
            </a:solidFill>
            <a:ln>
              <a:noFill/>
            </a:ln>
            <a:effectLst/>
          </c:spPr>
          <c:invertIfNegative val="0"/>
          <c:dLbls>
            <c:dLbl>
              <c:idx val="2"/>
              <c:layout>
                <c:manualLayout>
                  <c:x val="-2.3518518518518949E-3"/>
                  <c:y val="2.6458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06-411D-A23D-EA5E0AB202C1}"/>
                </c:ext>
              </c:extLst>
            </c:dLbl>
            <c:dLbl>
              <c:idx val="3"/>
              <c:layout>
                <c:manualLayout>
                  <c:x val="0"/>
                  <c:y val="0.13983943545486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29-4A69-B39D-2718A2FD4FA3}"/>
                </c:ext>
              </c:extLst>
            </c:dLbl>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Norte'!$V$33:$V$37</c:f>
              <c:strCache>
                <c:ptCount val="5"/>
                <c:pt idx="0">
                  <c:v>Cajamarca</c:v>
                </c:pt>
                <c:pt idx="1">
                  <c:v>La Libertad</c:v>
                </c:pt>
                <c:pt idx="2">
                  <c:v>Lambayeque</c:v>
                </c:pt>
                <c:pt idx="3">
                  <c:v>Piura</c:v>
                </c:pt>
                <c:pt idx="4">
                  <c:v>Tumbes</c:v>
                </c:pt>
              </c:strCache>
            </c:strRef>
          </c:cat>
          <c:val>
            <c:numRef>
              <c:f>'Macro Región Norte'!$W$33:$W$37</c:f>
              <c:numCache>
                <c:formatCode>#,##0.0</c:formatCode>
                <c:ptCount val="5"/>
                <c:pt idx="0">
                  <c:v>173.44027700000001</c:v>
                </c:pt>
                <c:pt idx="1">
                  <c:v>75.565178000000017</c:v>
                </c:pt>
                <c:pt idx="2">
                  <c:v>60.810040999999998</c:v>
                </c:pt>
                <c:pt idx="3">
                  <c:v>303.11008899999996</c:v>
                </c:pt>
                <c:pt idx="4">
                  <c:v>38.271493</c:v>
                </c:pt>
              </c:numCache>
            </c:numRef>
          </c:val>
          <c:extLst>
            <c:ext xmlns:c16="http://schemas.microsoft.com/office/drawing/2014/chart" uri="{C3380CC4-5D6E-409C-BE32-E72D297353CC}">
              <c16:uniqueId val="{00000000-2F06-411D-A23D-EA5E0AB202C1}"/>
            </c:ext>
          </c:extLst>
        </c:ser>
        <c:dLbls>
          <c:showLegendKey val="0"/>
          <c:showVal val="0"/>
          <c:showCatName val="0"/>
          <c:showSerName val="0"/>
          <c:showPercent val="0"/>
          <c:showBubbleSize val="0"/>
        </c:dLbls>
        <c:gapWidth val="68"/>
        <c:overlap val="79"/>
        <c:axId val="2005005391"/>
        <c:axId val="1682912415"/>
      </c:barChart>
      <c:lineChart>
        <c:grouping val="stacked"/>
        <c:varyColors val="0"/>
        <c:ser>
          <c:idx val="1"/>
          <c:order val="1"/>
          <c:tx>
            <c:strRef>
              <c:f>'Macro Región Norte'!$X$32</c:f>
              <c:strCache>
                <c:ptCount val="1"/>
                <c:pt idx="0">
                  <c:v>Avance</c:v>
                </c:pt>
              </c:strCache>
            </c:strRef>
          </c:tx>
          <c:spPr>
            <a:ln w="28575" cap="rnd">
              <a:noFill/>
              <a:round/>
            </a:ln>
            <a:effectLst/>
          </c:spPr>
          <c:marker>
            <c:symbol val="circle"/>
            <c:size val="27"/>
            <c:spPr>
              <a:solidFill>
                <a:schemeClr val="bg1"/>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750" b="1" i="0" u="none" strike="noStrike" kern="1200" baseline="0">
                    <a:solidFill>
                      <a:sysClr val="windowText" lastClr="000000"/>
                    </a:solidFill>
                    <a:latin typeface="Arial Narrow" panose="020B0606020202030204" pitchFamily="34" charset="0"/>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Norte'!$V$33:$V$37</c:f>
              <c:strCache>
                <c:ptCount val="5"/>
                <c:pt idx="0">
                  <c:v>Cajamarca</c:v>
                </c:pt>
                <c:pt idx="1">
                  <c:v>La Libertad</c:v>
                </c:pt>
                <c:pt idx="2">
                  <c:v>Lambayeque</c:v>
                </c:pt>
                <c:pt idx="3">
                  <c:v>Piura</c:v>
                </c:pt>
                <c:pt idx="4">
                  <c:v>Tumbes</c:v>
                </c:pt>
              </c:strCache>
            </c:strRef>
          </c:cat>
          <c:val>
            <c:numRef>
              <c:f>'Macro Región Norte'!$X$33:$X$37</c:f>
              <c:numCache>
                <c:formatCode>0.0%</c:formatCode>
                <c:ptCount val="5"/>
                <c:pt idx="0">
                  <c:v>0.2377663234474654</c:v>
                </c:pt>
                <c:pt idx="1">
                  <c:v>0.5875116710503876</c:v>
                </c:pt>
                <c:pt idx="2">
                  <c:v>0.50800079217180594</c:v>
                </c:pt>
                <c:pt idx="3">
                  <c:v>0.63205577099744781</c:v>
                </c:pt>
                <c:pt idx="4">
                  <c:v>0.56902781399199664</c:v>
                </c:pt>
              </c:numCache>
            </c:numRef>
          </c:val>
          <c:smooth val="0"/>
          <c:extLst>
            <c:ext xmlns:c16="http://schemas.microsoft.com/office/drawing/2014/chart" uri="{C3380CC4-5D6E-409C-BE32-E72D297353CC}">
              <c16:uniqueId val="{00000001-2F06-411D-A23D-EA5E0AB202C1}"/>
            </c:ext>
          </c:extLst>
        </c:ser>
        <c:dLbls>
          <c:showLegendKey val="0"/>
          <c:showVal val="0"/>
          <c:showCatName val="0"/>
          <c:showSerName val="0"/>
          <c:showPercent val="0"/>
          <c:showBubbleSize val="0"/>
        </c:dLbls>
        <c:marker val="1"/>
        <c:smooth val="0"/>
        <c:axId val="1999420111"/>
        <c:axId val="1682891199"/>
      </c:lineChart>
      <c:catAx>
        <c:axId val="199942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es-ES"/>
          </a:p>
        </c:txPr>
        <c:crossAx val="1682891199"/>
        <c:crosses val="autoZero"/>
        <c:auto val="1"/>
        <c:lblAlgn val="ctr"/>
        <c:lblOffset val="100"/>
        <c:noMultiLvlLbl val="0"/>
      </c:catAx>
      <c:valAx>
        <c:axId val="1682891199"/>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1999420111"/>
        <c:crosses val="autoZero"/>
        <c:crossBetween val="between"/>
      </c:valAx>
      <c:valAx>
        <c:axId val="168291241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Narrow" panose="020B0606020202030204" pitchFamily="34" charset="0"/>
                <a:ea typeface="+mn-ea"/>
                <a:cs typeface="+mn-cs"/>
              </a:defRPr>
            </a:pPr>
            <a:endParaRPr lang="es-ES"/>
          </a:p>
        </c:txPr>
        <c:crossAx val="2005005391"/>
        <c:crosses val="max"/>
        <c:crossBetween val="between"/>
      </c:valAx>
      <c:catAx>
        <c:axId val="2005005391"/>
        <c:scaling>
          <c:orientation val="minMax"/>
        </c:scaling>
        <c:delete val="1"/>
        <c:axPos val="b"/>
        <c:numFmt formatCode="General" sourceLinked="1"/>
        <c:majorTickMark val="out"/>
        <c:minorTickMark val="none"/>
        <c:tickLblPos val="nextTo"/>
        <c:crossAx val="168291241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72222222222215"/>
          <c:y val="3.328715277777778E-2"/>
          <c:w val="0.49566629629629627"/>
          <c:h val="0.92937430555555556"/>
        </c:manualLayout>
      </c:layout>
      <c:doughnutChart>
        <c:varyColors val="1"/>
        <c:ser>
          <c:idx val="0"/>
          <c:order val="0"/>
          <c:dPt>
            <c:idx val="0"/>
            <c:bubble3D val="0"/>
            <c:spPr>
              <a:pattFill prst="pct5">
                <a:fgClr>
                  <a:schemeClr val="tx1">
                    <a:lumMod val="50000"/>
                    <a:lumOff val="50000"/>
                  </a:schemeClr>
                </a:fgClr>
                <a:bgClr>
                  <a:schemeClr val="bg1"/>
                </a:bgClr>
              </a:pattFill>
              <a:ln w="9525">
                <a:solidFill>
                  <a:srgbClr val="C00000"/>
                </a:solidFill>
              </a:ln>
              <a:effectLst/>
            </c:spPr>
            <c:extLst>
              <c:ext xmlns:c16="http://schemas.microsoft.com/office/drawing/2014/chart" uri="{C3380CC4-5D6E-409C-BE32-E72D297353CC}">
                <c16:uniqueId val="{00000001-C02E-4CE5-BFF6-360349E4776C}"/>
              </c:ext>
            </c:extLst>
          </c:dPt>
          <c:dPt>
            <c:idx val="1"/>
            <c:bubble3D val="0"/>
            <c:spPr>
              <a:pattFill prst="horzBrick">
                <a:fgClr>
                  <a:srgbClr val="C00000"/>
                </a:fgClr>
                <a:bgClr>
                  <a:schemeClr val="bg1"/>
                </a:bgClr>
              </a:pattFill>
              <a:ln w="9525">
                <a:solidFill>
                  <a:srgbClr val="C00000"/>
                </a:solidFill>
              </a:ln>
              <a:effectLst/>
            </c:spPr>
            <c:extLst>
              <c:ext xmlns:c16="http://schemas.microsoft.com/office/drawing/2014/chart" uri="{C3380CC4-5D6E-409C-BE32-E72D297353CC}">
                <c16:uniqueId val="{00000002-C02E-4CE5-BFF6-360349E4776C}"/>
              </c:ext>
            </c:extLst>
          </c:dPt>
          <c:dPt>
            <c:idx val="2"/>
            <c:bubble3D val="0"/>
            <c:spPr>
              <a:pattFill prst="horzBrick">
                <a:fgClr>
                  <a:srgbClr val="C00000"/>
                </a:fgClr>
                <a:bgClr>
                  <a:srgbClr val="EE9292"/>
                </a:bgClr>
              </a:pattFill>
              <a:ln w="9525">
                <a:solidFill>
                  <a:srgbClr val="C00000"/>
                </a:solidFill>
              </a:ln>
              <a:effectLst/>
            </c:spPr>
            <c:extLst>
              <c:ext xmlns:c16="http://schemas.microsoft.com/office/drawing/2014/chart" uri="{C3380CC4-5D6E-409C-BE32-E72D297353CC}">
                <c16:uniqueId val="{00000003-C02E-4CE5-BFF6-360349E4776C}"/>
              </c:ext>
            </c:extLst>
          </c:dPt>
          <c:dPt>
            <c:idx val="3"/>
            <c:bubble3D val="0"/>
            <c:spPr>
              <a:pattFill prst="horzBrick">
                <a:fgClr>
                  <a:srgbClr val="C00000"/>
                </a:fgClr>
                <a:bgClr>
                  <a:srgbClr val="F24C4C"/>
                </a:bgClr>
              </a:pattFill>
              <a:ln w="9525">
                <a:solidFill>
                  <a:srgbClr val="C00000"/>
                </a:solidFill>
              </a:ln>
              <a:effectLst/>
            </c:spPr>
            <c:extLst>
              <c:ext xmlns:c16="http://schemas.microsoft.com/office/drawing/2014/chart" uri="{C3380CC4-5D6E-409C-BE32-E72D297353CC}">
                <c16:uniqueId val="{00000004-C02E-4CE5-BFF6-360349E4776C}"/>
              </c:ext>
            </c:extLst>
          </c:dPt>
          <c:dLbls>
            <c:dLbl>
              <c:idx val="1"/>
              <c:layout>
                <c:manualLayout>
                  <c:x val="0.11060796951822993"/>
                  <c:y val="-4.152055133281076E-17"/>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C02E-4CE5-BFF6-360349E4776C}"/>
                </c:ext>
              </c:extLst>
            </c:dLbl>
            <c:dLbl>
              <c:idx val="2"/>
              <c:layout>
                <c:manualLayout>
                  <c:x val="-0.12472813583970609"/>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C02E-4CE5-BFF6-360349E4776C}"/>
                </c:ext>
              </c:extLst>
            </c:dLbl>
            <c:dLbl>
              <c:idx val="3"/>
              <c:layout>
                <c:manualLayout>
                  <c:x val="-0.15532182953623777"/>
                  <c:y val="-4.529567016192311E-2"/>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C02E-4CE5-BFF6-360349E4776C}"/>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Arial Narrow" panose="020B0606020202030204" pitchFamily="34" charset="0"/>
                    <a:ea typeface="+mn-ea"/>
                    <a:cs typeface="+mn-cs"/>
                  </a:defRPr>
                </a:pPr>
                <a:endParaRPr lang="es-E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Región Norte'!$U$59:$U$62</c:f>
              <c:strCache>
                <c:ptCount val="4"/>
                <c:pt idx="0">
                  <c:v>No ejecutado</c:v>
                </c:pt>
                <c:pt idx="1">
                  <c:v>Menor al 50%</c:v>
                </c:pt>
                <c:pt idx="2">
                  <c:v>Mayor al 50%</c:v>
                </c:pt>
                <c:pt idx="3">
                  <c:v>Al 100%</c:v>
                </c:pt>
              </c:strCache>
            </c:strRef>
          </c:cat>
          <c:val>
            <c:numRef>
              <c:f>'Macro Región Norte'!$V$59:$V$62</c:f>
              <c:numCache>
                <c:formatCode>#,##0</c:formatCode>
                <c:ptCount val="4"/>
                <c:pt idx="0">
                  <c:v>39.096327000000002</c:v>
                </c:pt>
                <c:pt idx="1">
                  <c:v>259.11050399999999</c:v>
                </c:pt>
                <c:pt idx="2">
                  <c:v>300.68508499999996</c:v>
                </c:pt>
                <c:pt idx="3">
                  <c:v>52.305161999999996</c:v>
                </c:pt>
              </c:numCache>
            </c:numRef>
          </c:val>
          <c:extLst>
            <c:ext xmlns:c16="http://schemas.microsoft.com/office/drawing/2014/chart" uri="{C3380CC4-5D6E-409C-BE32-E72D297353CC}">
              <c16:uniqueId val="{00000000-C02E-4CE5-BFF6-360349E4776C}"/>
            </c:ext>
          </c:extLst>
        </c:ser>
        <c:dLbls>
          <c:showLegendKey val="0"/>
          <c:showVal val="0"/>
          <c:showCatName val="0"/>
          <c:showSerName val="0"/>
          <c:showPercent val="0"/>
          <c:showBubbleSize val="0"/>
          <c:showLeaderLines val="1"/>
        </c:dLbls>
        <c:firstSliceAng val="0"/>
        <c:holeSize val="66"/>
      </c:doughnutChart>
      <c:spPr>
        <a:noFill/>
        <a:ln>
          <a:noFill/>
        </a:ln>
        <a:effectLst/>
      </c:spPr>
    </c:plotArea>
    <c:legend>
      <c:legendPos val="b"/>
      <c:layout>
        <c:manualLayout>
          <c:xMode val="edge"/>
          <c:yMode val="edge"/>
          <c:x val="0.42816592592592595"/>
          <c:y val="0.34229097222222221"/>
          <c:w val="0.19709370370370372"/>
          <c:h val="0.3208454861111111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1574074074074074"/>
          <c:w val="0.93888888888888888"/>
          <c:h val="0.62009988334791477"/>
        </c:manualLayout>
      </c:layout>
      <c:barChart>
        <c:barDir val="col"/>
        <c:grouping val="clustered"/>
        <c:varyColors val="0"/>
        <c:ser>
          <c:idx val="0"/>
          <c:order val="0"/>
          <c:tx>
            <c:strRef>
              <c:f>'Macro Región Norte'!$V$85</c:f>
              <c:strCache>
                <c:ptCount val="1"/>
                <c:pt idx="0">
                  <c:v>Gobierno Nacional</c:v>
                </c:pt>
              </c:strCache>
            </c:strRef>
          </c:tx>
          <c:spPr>
            <a:solidFill>
              <a:srgbClr val="EE9292"/>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rgbClr val="F24C4C"/>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Norte'!$W$84:$Z$84</c:f>
              <c:strCache>
                <c:ptCount val="4"/>
                <c:pt idx="0">
                  <c:v>Salud 
Individual</c:v>
                </c:pt>
                <c:pt idx="1">
                  <c:v>Salud 
Colectiva</c:v>
                </c:pt>
                <c:pt idx="2">
                  <c:v>Otros 1/</c:v>
                </c:pt>
                <c:pt idx="3">
                  <c:v>total</c:v>
                </c:pt>
              </c:strCache>
            </c:strRef>
          </c:cat>
          <c:val>
            <c:numRef>
              <c:f>'Macro Región Norte'!$W$85:$Z$85</c:f>
              <c:numCache>
                <c:formatCode>0.0%</c:formatCode>
                <c:ptCount val="4"/>
                <c:pt idx="0">
                  <c:v>0.53355021697972194</c:v>
                </c:pt>
                <c:pt idx="3">
                  <c:v>0.53355021697972194</c:v>
                </c:pt>
              </c:numCache>
            </c:numRef>
          </c:val>
          <c:extLst>
            <c:ext xmlns:c16="http://schemas.microsoft.com/office/drawing/2014/chart" uri="{C3380CC4-5D6E-409C-BE32-E72D297353CC}">
              <c16:uniqueId val="{00000000-EDBC-4F55-A003-4DBFFB96C2ED}"/>
            </c:ext>
          </c:extLst>
        </c:ser>
        <c:ser>
          <c:idx val="1"/>
          <c:order val="1"/>
          <c:tx>
            <c:strRef>
              <c:f>'Macro Región Norte'!$V$86</c:f>
              <c:strCache>
                <c:ptCount val="1"/>
                <c:pt idx="0">
                  <c:v>Gobierno Local</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tx2">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Norte'!$W$84:$Z$84</c:f>
              <c:strCache>
                <c:ptCount val="4"/>
                <c:pt idx="0">
                  <c:v>Salud 
Individual</c:v>
                </c:pt>
                <c:pt idx="1">
                  <c:v>Salud 
Colectiva</c:v>
                </c:pt>
                <c:pt idx="2">
                  <c:v>Otros 1/</c:v>
                </c:pt>
                <c:pt idx="3">
                  <c:v>total</c:v>
                </c:pt>
              </c:strCache>
            </c:strRef>
          </c:cat>
          <c:val>
            <c:numRef>
              <c:f>'Macro Región Norte'!$W$86:$Z$86</c:f>
              <c:numCache>
                <c:formatCode>0.0%</c:formatCode>
                <c:ptCount val="4"/>
                <c:pt idx="0">
                  <c:v>0.48969148430989673</c:v>
                </c:pt>
                <c:pt idx="1">
                  <c:v>0.73303943031021679</c:v>
                </c:pt>
                <c:pt idx="2">
                  <c:v>0.58425390775979069</c:v>
                </c:pt>
                <c:pt idx="3">
                  <c:v>0.59590792865974396</c:v>
                </c:pt>
              </c:numCache>
            </c:numRef>
          </c:val>
          <c:extLst>
            <c:ext xmlns:c16="http://schemas.microsoft.com/office/drawing/2014/chart" uri="{C3380CC4-5D6E-409C-BE32-E72D297353CC}">
              <c16:uniqueId val="{00000001-EDBC-4F55-A003-4DBFFB96C2ED}"/>
            </c:ext>
          </c:extLst>
        </c:ser>
        <c:ser>
          <c:idx val="2"/>
          <c:order val="2"/>
          <c:tx>
            <c:strRef>
              <c:f>'Macro Región Norte'!$V$87</c:f>
              <c:strCache>
                <c:ptCount val="1"/>
                <c:pt idx="0">
                  <c:v>Gobierno Regional</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750" b="1" i="0" u="none" strike="noStrike" kern="1200" baseline="0">
                    <a:solidFill>
                      <a:schemeClr val="accent6">
                        <a:lumMod val="75000"/>
                      </a:schemeClr>
                    </a:solidFill>
                    <a:latin typeface="Arial Narrow" panose="020B060602020203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'Macro Región Norte'!$W$84:$Z$84</c:f>
              <c:strCache>
                <c:ptCount val="4"/>
                <c:pt idx="0">
                  <c:v>Salud 
Individual</c:v>
                </c:pt>
                <c:pt idx="1">
                  <c:v>Salud 
Colectiva</c:v>
                </c:pt>
                <c:pt idx="2">
                  <c:v>Otros 1/</c:v>
                </c:pt>
                <c:pt idx="3">
                  <c:v>total</c:v>
                </c:pt>
              </c:strCache>
            </c:strRef>
          </c:cat>
          <c:val>
            <c:numRef>
              <c:f>'Macro Región Norte'!$W$87:$Z$87</c:f>
              <c:numCache>
                <c:formatCode>0.0%</c:formatCode>
                <c:ptCount val="4"/>
                <c:pt idx="0">
                  <c:v>0.43835348005905239</c:v>
                </c:pt>
                <c:pt idx="1">
                  <c:v>0.95372259995328745</c:v>
                </c:pt>
                <c:pt idx="2">
                  <c:v>0.92870211656573798</c:v>
                </c:pt>
                <c:pt idx="3">
                  <c:v>0.48399538458113472</c:v>
                </c:pt>
              </c:numCache>
            </c:numRef>
          </c:val>
          <c:extLst>
            <c:ext xmlns:c16="http://schemas.microsoft.com/office/drawing/2014/chart" uri="{C3380CC4-5D6E-409C-BE32-E72D297353CC}">
              <c16:uniqueId val="{00000002-EDBC-4F55-A003-4DBFFB96C2ED}"/>
            </c:ext>
          </c:extLst>
        </c:ser>
        <c:dLbls>
          <c:showLegendKey val="0"/>
          <c:showVal val="0"/>
          <c:showCatName val="0"/>
          <c:showSerName val="0"/>
          <c:showPercent val="0"/>
          <c:showBubbleSize val="0"/>
        </c:dLbls>
        <c:gapWidth val="219"/>
        <c:overlap val="-27"/>
        <c:axId val="1823506719"/>
        <c:axId val="1682905343"/>
      </c:barChart>
      <c:catAx>
        <c:axId val="1823506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crossAx val="1682905343"/>
        <c:crosses val="autoZero"/>
        <c:auto val="1"/>
        <c:lblAlgn val="ctr"/>
        <c:lblOffset val="100"/>
        <c:noMultiLvlLbl val="0"/>
      </c:catAx>
      <c:valAx>
        <c:axId val="1682905343"/>
        <c:scaling>
          <c:orientation val="minMax"/>
        </c:scaling>
        <c:delete val="1"/>
        <c:axPos val="l"/>
        <c:numFmt formatCode="0.0%" sourceLinked="1"/>
        <c:majorTickMark val="none"/>
        <c:minorTickMark val="none"/>
        <c:tickLblPos val="nextTo"/>
        <c:crossAx val="1823506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Narrow" panose="020B060602020203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327660" y="662940"/>
    <xdr:ext cx="3470413" cy="3683691"/>
    <xdr:pic>
      <xdr:nvPicPr>
        <xdr:cNvPr id="2" name="1 Imagen">
          <a:extLst>
            <a:ext uri="{FF2B5EF4-FFF2-40B4-BE49-F238E27FC236}">
              <a16:creationId xmlns:a16="http://schemas.microsoft.com/office/drawing/2014/main" id="{80E1216F-A851-4FF3-BE90-0CA5AF8B5B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327660" y="662940"/>
          <a:ext cx="3470413" cy="3683691"/>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701040" y="495300"/>
    <xdr:ext cx="3470413" cy="3683691"/>
    <xdr:pic>
      <xdr:nvPicPr>
        <xdr:cNvPr id="2" name="1 Imagen">
          <a:extLst>
            <a:ext uri="{FF2B5EF4-FFF2-40B4-BE49-F238E27FC236}">
              <a16:creationId xmlns:a16="http://schemas.microsoft.com/office/drawing/2014/main" id="{336F77F0-760F-4743-B797-B958B9EB6D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561" t="9168" r="23016" b="8878"/>
        <a:stretch/>
      </xdr:blipFill>
      <xdr:spPr>
        <a:xfrm>
          <a:off x="701040" y="495300"/>
          <a:ext cx="3470413" cy="3683691"/>
        </a:xfrm>
        <a:prstGeom prst="rect">
          <a:avLst/>
        </a:prstGeom>
      </xdr:spPr>
    </xdr:pic>
    <xdr:clientData/>
  </xdr:absoluteAnchor>
  <xdr:twoCellAnchor>
    <xdr:from>
      <xdr:col>9</xdr:col>
      <xdr:colOff>337185</xdr:colOff>
      <xdr:row>9</xdr:row>
      <xdr:rowOff>79329</xdr:rowOff>
    </xdr:from>
    <xdr:to>
      <xdr:col>9</xdr:col>
      <xdr:colOff>517185</xdr:colOff>
      <xdr:row>10</xdr:row>
      <xdr:rowOff>249</xdr:rowOff>
    </xdr:to>
    <xdr:grpSp>
      <xdr:nvGrpSpPr>
        <xdr:cNvPr id="3" name="2 Grupo">
          <a:extLst>
            <a:ext uri="{FF2B5EF4-FFF2-40B4-BE49-F238E27FC236}">
              <a16:creationId xmlns:a16="http://schemas.microsoft.com/office/drawing/2014/main" id="{63849EFD-8193-4F90-8D5B-B11E26C59117}"/>
            </a:ext>
          </a:extLst>
        </xdr:cNvPr>
        <xdr:cNvGrpSpPr/>
      </xdr:nvGrpSpPr>
      <xdr:grpSpPr>
        <a:xfrm>
          <a:off x="5823585" y="1991949"/>
          <a:ext cx="180000" cy="180000"/>
          <a:chOff x="5800725" y="875070"/>
          <a:chExt cx="219075" cy="213952"/>
        </a:xfrm>
      </xdr:grpSpPr>
      <xdr:sp macro="" textlink="">
        <xdr:nvSpPr>
          <xdr:cNvPr id="4" name="3 Elipse">
            <a:extLst>
              <a:ext uri="{FF2B5EF4-FFF2-40B4-BE49-F238E27FC236}">
                <a16:creationId xmlns:a16="http://schemas.microsoft.com/office/drawing/2014/main" id="{49CF5F0D-57D1-4339-9E6A-B31A21E0850F}"/>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5" name="4 Rectángulo">
            <a:extLst>
              <a:ext uri="{FF2B5EF4-FFF2-40B4-BE49-F238E27FC236}">
                <a16:creationId xmlns:a16="http://schemas.microsoft.com/office/drawing/2014/main" id="{BE286D2E-514D-4378-A1C7-EB9DF8756808}"/>
              </a:ext>
            </a:extLst>
          </xdr:cNvPr>
          <xdr:cNvSpPr/>
        </xdr:nvSpPr>
        <xdr:spPr>
          <a:xfrm>
            <a:off x="5800725" y="875070"/>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1</a:t>
            </a:r>
          </a:p>
        </xdr:txBody>
      </xdr:sp>
    </xdr:grpSp>
    <xdr:clientData/>
  </xdr:twoCellAnchor>
  <xdr:twoCellAnchor>
    <xdr:from>
      <xdr:col>9</xdr:col>
      <xdr:colOff>336343</xdr:colOff>
      <xdr:row>10</xdr:row>
      <xdr:rowOff>57543</xdr:rowOff>
    </xdr:from>
    <xdr:to>
      <xdr:col>9</xdr:col>
      <xdr:colOff>516343</xdr:colOff>
      <xdr:row>10</xdr:row>
      <xdr:rowOff>237543</xdr:rowOff>
    </xdr:to>
    <xdr:grpSp>
      <xdr:nvGrpSpPr>
        <xdr:cNvPr id="6" name="5 Grupo">
          <a:extLst>
            <a:ext uri="{FF2B5EF4-FFF2-40B4-BE49-F238E27FC236}">
              <a16:creationId xmlns:a16="http://schemas.microsoft.com/office/drawing/2014/main" id="{6FA0B174-E1F8-4908-BAC6-AA62BF8111F1}"/>
            </a:ext>
          </a:extLst>
        </xdr:cNvPr>
        <xdr:cNvGrpSpPr/>
      </xdr:nvGrpSpPr>
      <xdr:grpSpPr>
        <a:xfrm>
          <a:off x="5822743" y="2229243"/>
          <a:ext cx="180000" cy="180000"/>
          <a:chOff x="5804224" y="868252"/>
          <a:chExt cx="219075" cy="220770"/>
        </a:xfrm>
      </xdr:grpSpPr>
      <xdr:sp macro="" textlink="">
        <xdr:nvSpPr>
          <xdr:cNvPr id="7" name="6 Elipse">
            <a:extLst>
              <a:ext uri="{FF2B5EF4-FFF2-40B4-BE49-F238E27FC236}">
                <a16:creationId xmlns:a16="http://schemas.microsoft.com/office/drawing/2014/main" id="{2A8E1087-D470-42A5-906D-70B64FB061CA}"/>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8" name="7 Rectángulo">
            <a:extLst>
              <a:ext uri="{FF2B5EF4-FFF2-40B4-BE49-F238E27FC236}">
                <a16:creationId xmlns:a16="http://schemas.microsoft.com/office/drawing/2014/main" id="{72CAAA4E-4E8F-48F3-BDC5-A15ECC27DF50}"/>
              </a:ext>
            </a:extLst>
          </xdr:cNvPr>
          <xdr:cNvSpPr/>
        </xdr:nvSpPr>
        <xdr:spPr>
          <a:xfrm>
            <a:off x="5804224" y="868252"/>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2</a:t>
            </a:r>
          </a:p>
        </xdr:txBody>
      </xdr:sp>
    </xdr:grpSp>
    <xdr:clientData/>
  </xdr:twoCellAnchor>
  <xdr:twoCellAnchor>
    <xdr:from>
      <xdr:col>9</xdr:col>
      <xdr:colOff>338868</xdr:colOff>
      <xdr:row>11</xdr:row>
      <xdr:rowOff>58456</xdr:rowOff>
    </xdr:from>
    <xdr:to>
      <xdr:col>9</xdr:col>
      <xdr:colOff>518868</xdr:colOff>
      <xdr:row>11</xdr:row>
      <xdr:rowOff>238456</xdr:rowOff>
    </xdr:to>
    <xdr:grpSp>
      <xdr:nvGrpSpPr>
        <xdr:cNvPr id="9" name="8 Grupo">
          <a:extLst>
            <a:ext uri="{FF2B5EF4-FFF2-40B4-BE49-F238E27FC236}">
              <a16:creationId xmlns:a16="http://schemas.microsoft.com/office/drawing/2014/main" id="{48CBF7B3-DA2C-460D-B299-8337D504552D}"/>
            </a:ext>
          </a:extLst>
        </xdr:cNvPr>
        <xdr:cNvGrpSpPr/>
      </xdr:nvGrpSpPr>
      <xdr:grpSpPr>
        <a:xfrm>
          <a:off x="5825268" y="2489236"/>
          <a:ext cx="180000" cy="180000"/>
          <a:chOff x="5793726" y="882947"/>
          <a:chExt cx="219075" cy="213359"/>
        </a:xfrm>
      </xdr:grpSpPr>
      <xdr:sp macro="" textlink="">
        <xdr:nvSpPr>
          <xdr:cNvPr id="10" name="9 Elipse">
            <a:extLst>
              <a:ext uri="{FF2B5EF4-FFF2-40B4-BE49-F238E27FC236}">
                <a16:creationId xmlns:a16="http://schemas.microsoft.com/office/drawing/2014/main" id="{A84A06E5-73D4-4AEE-BA09-36189BC5A1AE}"/>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1" name="10 Rectángulo">
            <a:extLst>
              <a:ext uri="{FF2B5EF4-FFF2-40B4-BE49-F238E27FC236}">
                <a16:creationId xmlns:a16="http://schemas.microsoft.com/office/drawing/2014/main" id="{57536FE7-BCC3-4695-943B-9440C53ACADD}"/>
              </a:ext>
            </a:extLst>
          </xdr:cNvPr>
          <xdr:cNvSpPr/>
        </xdr:nvSpPr>
        <xdr:spPr>
          <a:xfrm>
            <a:off x="5793726" y="88294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3</a:t>
            </a:r>
          </a:p>
        </xdr:txBody>
      </xdr:sp>
    </xdr:grpSp>
    <xdr:clientData/>
  </xdr:twoCellAnchor>
  <xdr:twoCellAnchor>
    <xdr:from>
      <xdr:col>9</xdr:col>
      <xdr:colOff>337185</xdr:colOff>
      <xdr:row>12</xdr:row>
      <xdr:rowOff>48567</xdr:rowOff>
    </xdr:from>
    <xdr:to>
      <xdr:col>9</xdr:col>
      <xdr:colOff>517185</xdr:colOff>
      <xdr:row>12</xdr:row>
      <xdr:rowOff>228567</xdr:rowOff>
    </xdr:to>
    <xdr:grpSp>
      <xdr:nvGrpSpPr>
        <xdr:cNvPr id="12" name="11 Grupo">
          <a:extLst>
            <a:ext uri="{FF2B5EF4-FFF2-40B4-BE49-F238E27FC236}">
              <a16:creationId xmlns:a16="http://schemas.microsoft.com/office/drawing/2014/main" id="{3CA6086E-69C7-4968-8588-35AC2192BECE}"/>
            </a:ext>
          </a:extLst>
        </xdr:cNvPr>
        <xdr:cNvGrpSpPr/>
      </xdr:nvGrpSpPr>
      <xdr:grpSpPr>
        <a:xfrm>
          <a:off x="5823585" y="2738427"/>
          <a:ext cx="180000" cy="180000"/>
          <a:chOff x="5793725" y="876167"/>
          <a:chExt cx="219075" cy="213359"/>
        </a:xfrm>
      </xdr:grpSpPr>
      <xdr:sp macro="" textlink="">
        <xdr:nvSpPr>
          <xdr:cNvPr id="13" name="12 Elipse">
            <a:extLst>
              <a:ext uri="{FF2B5EF4-FFF2-40B4-BE49-F238E27FC236}">
                <a16:creationId xmlns:a16="http://schemas.microsoft.com/office/drawing/2014/main" id="{9D666EEA-2E6F-4250-B385-4F4366735D60}"/>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4" name="13 Rectángulo">
            <a:extLst>
              <a:ext uri="{FF2B5EF4-FFF2-40B4-BE49-F238E27FC236}">
                <a16:creationId xmlns:a16="http://schemas.microsoft.com/office/drawing/2014/main" id="{9160091D-C098-4305-AD48-E0D29FA986AD}"/>
              </a:ext>
            </a:extLst>
          </xdr:cNvPr>
          <xdr:cNvSpPr/>
        </xdr:nvSpPr>
        <xdr:spPr>
          <a:xfrm>
            <a:off x="5793725"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4</a:t>
            </a:r>
          </a:p>
        </xdr:txBody>
      </xdr:sp>
    </xdr:grpSp>
    <xdr:clientData/>
  </xdr:twoCellAnchor>
  <xdr:twoCellAnchor>
    <xdr:from>
      <xdr:col>9</xdr:col>
      <xdr:colOff>323160</xdr:colOff>
      <xdr:row>13</xdr:row>
      <xdr:rowOff>49759</xdr:rowOff>
    </xdr:from>
    <xdr:to>
      <xdr:col>9</xdr:col>
      <xdr:colOff>503160</xdr:colOff>
      <xdr:row>13</xdr:row>
      <xdr:rowOff>229759</xdr:rowOff>
    </xdr:to>
    <xdr:grpSp>
      <xdr:nvGrpSpPr>
        <xdr:cNvPr id="15" name="14 Grupo">
          <a:extLst>
            <a:ext uri="{FF2B5EF4-FFF2-40B4-BE49-F238E27FC236}">
              <a16:creationId xmlns:a16="http://schemas.microsoft.com/office/drawing/2014/main" id="{1900420D-BEEE-464B-AEE6-59F0AC909B9D}"/>
            </a:ext>
          </a:extLst>
        </xdr:cNvPr>
        <xdr:cNvGrpSpPr/>
      </xdr:nvGrpSpPr>
      <xdr:grpSpPr>
        <a:xfrm>
          <a:off x="5809560" y="2998699"/>
          <a:ext cx="180000" cy="180000"/>
          <a:chOff x="5797226" y="876167"/>
          <a:chExt cx="219075" cy="213359"/>
        </a:xfrm>
      </xdr:grpSpPr>
      <xdr:sp macro="" textlink="">
        <xdr:nvSpPr>
          <xdr:cNvPr id="16" name="15 Elipse">
            <a:extLst>
              <a:ext uri="{FF2B5EF4-FFF2-40B4-BE49-F238E27FC236}">
                <a16:creationId xmlns:a16="http://schemas.microsoft.com/office/drawing/2014/main" id="{E9717231-6929-44DB-8B0B-E0ECE8E322F1}"/>
              </a:ext>
            </a:extLst>
          </xdr:cNvPr>
          <xdr:cNvSpPr/>
        </xdr:nvSpPr>
        <xdr:spPr>
          <a:xfrm>
            <a:off x="5829300" y="955672"/>
            <a:ext cx="152400" cy="13335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sp macro="" textlink="">
        <xdr:nvSpPr>
          <xdr:cNvPr id="17" name="16 Rectángulo">
            <a:extLst>
              <a:ext uri="{FF2B5EF4-FFF2-40B4-BE49-F238E27FC236}">
                <a16:creationId xmlns:a16="http://schemas.microsoft.com/office/drawing/2014/main" id="{EB027778-FE16-4384-A28B-6D7E7E9A101A}"/>
              </a:ext>
            </a:extLst>
          </xdr:cNvPr>
          <xdr:cNvSpPr/>
        </xdr:nvSpPr>
        <xdr:spPr>
          <a:xfrm>
            <a:off x="5797226" y="876167"/>
            <a:ext cx="219075" cy="2133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PE" sz="1000" b="1">
                <a:solidFill>
                  <a:schemeClr val="bg1"/>
                </a:solidFill>
              </a:rPr>
              <a:t>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3</xdr:row>
      <xdr:rowOff>66675</xdr:rowOff>
    </xdr:to>
    <xdr:sp macro="" textlink="">
      <xdr:nvSpPr>
        <xdr:cNvPr id="2" name="2 Flecha abajo">
          <a:extLst>
            <a:ext uri="{FF2B5EF4-FFF2-40B4-BE49-F238E27FC236}">
              <a16:creationId xmlns:a16="http://schemas.microsoft.com/office/drawing/2014/main" id="{9F1F98A5-8589-4E23-8D43-01982FAB0092}"/>
            </a:ext>
          </a:extLst>
        </xdr:cNvPr>
        <xdr:cNvSpPr/>
      </xdr:nvSpPr>
      <xdr:spPr>
        <a:xfrm>
          <a:off x="11950065" y="234315"/>
          <a:ext cx="457200" cy="32766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xdr:from>
      <xdr:col>18</xdr:col>
      <xdr:colOff>56029</xdr:colOff>
      <xdr:row>5</xdr:row>
      <xdr:rowOff>33618</xdr:rowOff>
    </xdr:from>
    <xdr:to>
      <xdr:col>18</xdr:col>
      <xdr:colOff>728382</xdr:colOff>
      <xdr:row>7</xdr:row>
      <xdr:rowOff>100853</xdr:rowOff>
    </xdr:to>
    <xdr:sp macro="" textlink="">
      <xdr:nvSpPr>
        <xdr:cNvPr id="3" name="3 Flecha derecha">
          <a:extLst>
            <a:ext uri="{FF2B5EF4-FFF2-40B4-BE49-F238E27FC236}">
              <a16:creationId xmlns:a16="http://schemas.microsoft.com/office/drawing/2014/main" id="{905BC4BF-8140-434E-9262-300B56421254}"/>
            </a:ext>
          </a:extLst>
        </xdr:cNvPr>
        <xdr:cNvSpPr/>
      </xdr:nvSpPr>
      <xdr:spPr>
        <a:xfrm>
          <a:off x="11044069" y="1062318"/>
          <a:ext cx="672353" cy="3720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xdr:from>
      <xdr:col>18</xdr:col>
      <xdr:colOff>33617</xdr:colOff>
      <xdr:row>24</xdr:row>
      <xdr:rowOff>100853</xdr:rowOff>
    </xdr:from>
    <xdr:to>
      <xdr:col>18</xdr:col>
      <xdr:colOff>705970</xdr:colOff>
      <xdr:row>26</xdr:row>
      <xdr:rowOff>168088</xdr:rowOff>
    </xdr:to>
    <xdr:sp macro="" textlink="">
      <xdr:nvSpPr>
        <xdr:cNvPr id="4" name="4 Flecha derecha">
          <a:extLst>
            <a:ext uri="{FF2B5EF4-FFF2-40B4-BE49-F238E27FC236}">
              <a16:creationId xmlns:a16="http://schemas.microsoft.com/office/drawing/2014/main" id="{98DA8E2B-D0D4-4B26-8948-E03E7662C56C}"/>
            </a:ext>
          </a:extLst>
        </xdr:cNvPr>
        <xdr:cNvSpPr/>
      </xdr:nvSpPr>
      <xdr:spPr>
        <a:xfrm>
          <a:off x="11021657" y="5076713"/>
          <a:ext cx="672353" cy="56253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s-PE" sz="1100"/>
            <a:t>GRAF</a:t>
          </a:r>
        </a:p>
      </xdr:txBody>
    </xdr:sp>
    <xdr:clientData/>
  </xdr:twoCellAnchor>
  <xdr:twoCellAnchor editAs="absolute">
    <xdr:from>
      <xdr:col>0</xdr:col>
      <xdr:colOff>0</xdr:colOff>
      <xdr:row>0</xdr:row>
      <xdr:rowOff>110836</xdr:rowOff>
    </xdr:from>
    <xdr:to>
      <xdr:col>0</xdr:col>
      <xdr:colOff>683952</xdr:colOff>
      <xdr:row>4</xdr:row>
      <xdr:rowOff>67159</xdr:rowOff>
    </xdr:to>
    <xdr:pic>
      <xdr:nvPicPr>
        <xdr:cNvPr id="9" name="1 Imagen">
          <a:extLst>
            <a:ext uri="{FF2B5EF4-FFF2-40B4-BE49-F238E27FC236}">
              <a16:creationId xmlns:a16="http://schemas.microsoft.com/office/drawing/2014/main" id="{8F13C27C-26CC-40FA-BECD-57596868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0836"/>
          <a:ext cx="683952" cy="72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15637</xdr:colOff>
      <xdr:row>5</xdr:row>
      <xdr:rowOff>63038</xdr:rowOff>
    </xdr:from>
    <xdr:to>
      <xdr:col>26</xdr:col>
      <xdr:colOff>691731</xdr:colOff>
      <xdr:row>21</xdr:row>
      <xdr:rowOff>127363</xdr:rowOff>
    </xdr:to>
    <xdr:graphicFrame macro="">
      <xdr:nvGraphicFramePr>
        <xdr:cNvPr id="10" name="Chart 9">
          <a:extLst>
            <a:ext uri="{FF2B5EF4-FFF2-40B4-BE49-F238E27FC236}">
              <a16:creationId xmlns:a16="http://schemas.microsoft.com/office/drawing/2014/main" id="{7B7706D1-0A09-4EDB-8BBE-B663D853E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12796</xdr:colOff>
      <xdr:row>29</xdr:row>
      <xdr:rowOff>31784</xdr:rowOff>
    </xdr:from>
    <xdr:to>
      <xdr:col>26</xdr:col>
      <xdr:colOff>703841</xdr:colOff>
      <xdr:row>45</xdr:row>
      <xdr:rowOff>116540</xdr:rowOff>
    </xdr:to>
    <xdr:graphicFrame macro="">
      <xdr:nvGraphicFramePr>
        <xdr:cNvPr id="11" name="Chart 10">
          <a:extLst>
            <a:ext uri="{FF2B5EF4-FFF2-40B4-BE49-F238E27FC236}">
              <a16:creationId xmlns:a16="http://schemas.microsoft.com/office/drawing/2014/main" id="{4747A731-D251-4611-9F7A-24B06A12A7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772391</xdr:colOff>
      <xdr:row>52</xdr:row>
      <xdr:rowOff>14793</xdr:rowOff>
    </xdr:from>
    <xdr:to>
      <xdr:col>26</xdr:col>
      <xdr:colOff>659668</xdr:colOff>
      <xdr:row>69</xdr:row>
      <xdr:rowOff>102287</xdr:rowOff>
    </xdr:to>
    <xdr:graphicFrame macro="">
      <xdr:nvGraphicFramePr>
        <xdr:cNvPr id="13" name="Chart 12">
          <a:extLst>
            <a:ext uri="{FF2B5EF4-FFF2-40B4-BE49-F238E27FC236}">
              <a16:creationId xmlns:a16="http://schemas.microsoft.com/office/drawing/2014/main" id="{A0A4A4FF-75BA-488C-84C2-C6FA219FAE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69273</xdr:colOff>
      <xdr:row>77</xdr:row>
      <xdr:rowOff>23683</xdr:rowOff>
    </xdr:from>
    <xdr:to>
      <xdr:col>26</xdr:col>
      <xdr:colOff>652725</xdr:colOff>
      <xdr:row>95</xdr:row>
      <xdr:rowOff>122511</xdr:rowOff>
    </xdr:to>
    <xdr:graphicFrame macro="">
      <xdr:nvGraphicFramePr>
        <xdr:cNvPr id="14" name="Chart 13">
          <a:extLst>
            <a:ext uri="{FF2B5EF4-FFF2-40B4-BE49-F238E27FC236}">
              <a16:creationId xmlns:a16="http://schemas.microsoft.com/office/drawing/2014/main" id="{7BD30580-10B2-409F-A91F-4B8A0120C6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D00636E-9A1D-4813-9804-27CF5ADB4E89}"/>
            </a:ext>
          </a:extLst>
        </xdr:cNvPr>
        <xdr:cNvSpPr/>
      </xdr:nvSpPr>
      <xdr:spPr>
        <a:xfrm>
          <a:off x="13375005" y="219075"/>
          <a:ext cx="457200" cy="41910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48654AE3-95B3-4E64-BCD5-C9142E2A7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6275"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94BAD2-DA5E-4694-8166-119F9DE50491}"/>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B7E65E2C-D9BC-48F7-AB8B-3DDB045D57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3B6B54F-EAE8-49ED-9DE4-12A6C272D142}"/>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F4A3EA75-9D91-4789-B93D-4C02CCF78D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A2214327-F158-46B9-9AB9-D8ACB86EE36C}"/>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3F9C9A62-BA31-4556-9800-6E8CCE9278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19</xdr:col>
      <xdr:colOff>161925</xdr:colOff>
      <xdr:row>1</xdr:row>
      <xdr:rowOff>104775</xdr:rowOff>
    </xdr:from>
    <xdr:to>
      <xdr:col>19</xdr:col>
      <xdr:colOff>619125</xdr:colOff>
      <xdr:row>4</xdr:row>
      <xdr:rowOff>66675</xdr:rowOff>
    </xdr:to>
    <xdr:sp macro="" textlink="">
      <xdr:nvSpPr>
        <xdr:cNvPr id="2" name="2 Flecha abajo">
          <a:extLst>
            <a:ext uri="{FF2B5EF4-FFF2-40B4-BE49-F238E27FC236}">
              <a16:creationId xmlns:a16="http://schemas.microsoft.com/office/drawing/2014/main" id="{D61ECE01-09AB-44F2-B90C-15C568FC63DB}"/>
            </a:ext>
          </a:extLst>
        </xdr:cNvPr>
        <xdr:cNvSpPr/>
      </xdr:nvSpPr>
      <xdr:spPr>
        <a:xfrm>
          <a:off x="12902565" y="280035"/>
          <a:ext cx="457200" cy="487680"/>
        </a:xfrm>
        <a:prstGeom prst="downArrow">
          <a:avLst/>
        </a:prstGeom>
        <a:no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s-PE" sz="1100"/>
        </a:p>
      </xdr:txBody>
    </xdr:sp>
    <xdr:clientData/>
  </xdr:twoCellAnchor>
  <xdr:twoCellAnchor editAs="absolute">
    <xdr:from>
      <xdr:col>0</xdr:col>
      <xdr:colOff>91440</xdr:colOff>
      <xdr:row>0</xdr:row>
      <xdr:rowOff>99060</xdr:rowOff>
    </xdr:from>
    <xdr:to>
      <xdr:col>1</xdr:col>
      <xdr:colOff>95362</xdr:colOff>
      <xdr:row>4</xdr:row>
      <xdr:rowOff>154416</xdr:rowOff>
    </xdr:to>
    <xdr:pic>
      <xdr:nvPicPr>
        <xdr:cNvPr id="3" name="1 Imagen">
          <a:extLst>
            <a:ext uri="{FF2B5EF4-FFF2-40B4-BE49-F238E27FC236}">
              <a16:creationId xmlns:a16="http://schemas.microsoft.com/office/drawing/2014/main" id="{C52A3461-1D1A-481A-AAD8-7CDBE9A24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99060"/>
          <a:ext cx="674482" cy="756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Perucamaras/01.%20Entregables%20enero/2_funcion_presupues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an/SALUD/03.%20Carpeta%20de%20trabajo/Plantilla_Ejecuci&#243;n%20presupuest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salud_indiv"/>
      <sheetName val="02_salud_colec"/>
      <sheetName val="03_asiste"/>
      <sheetName val="04_desastre"/>
      <sheetName val="05_gest"/>
      <sheetName val="06_Gub"/>
      <sheetName val="Sheet6"/>
    </sheetNames>
    <sheetDataSet>
      <sheetData sheetId="0">
        <row r="16">
          <cell r="A16" t="str">
            <v>01: AMAZONAS</v>
          </cell>
          <cell r="B16">
            <v>43019971</v>
          </cell>
          <cell r="C16">
            <v>39248029</v>
          </cell>
          <cell r="D16">
            <v>38707480</v>
          </cell>
          <cell r="E16">
            <v>38600380</v>
          </cell>
          <cell r="F16">
            <v>36991560</v>
          </cell>
          <cell r="G16">
            <v>36962560</v>
          </cell>
          <cell r="H16">
            <v>22162627</v>
          </cell>
          <cell r="I16" t="str">
            <v>  94.2</v>
          </cell>
        </row>
        <row r="17">
          <cell r="A17" t="str">
            <v>02: ANCASH</v>
          </cell>
          <cell r="B17">
            <v>238573576</v>
          </cell>
          <cell r="C17">
            <v>170069057</v>
          </cell>
          <cell r="D17">
            <v>158389541</v>
          </cell>
          <cell r="E17">
            <v>78113546</v>
          </cell>
          <cell r="F17">
            <v>61155843</v>
          </cell>
          <cell r="G17">
            <v>49276009</v>
          </cell>
          <cell r="H17">
            <v>47507075</v>
          </cell>
          <cell r="I17" t="str">
            <v>  29.0</v>
          </cell>
        </row>
        <row r="18">
          <cell r="A18" t="str">
            <v>03: APURIMAC</v>
          </cell>
          <cell r="B18">
            <v>91215079</v>
          </cell>
          <cell r="C18">
            <v>75762248</v>
          </cell>
          <cell r="D18">
            <v>60902855</v>
          </cell>
          <cell r="E18">
            <v>59181716</v>
          </cell>
          <cell r="F18">
            <v>58108660</v>
          </cell>
          <cell r="G18">
            <v>56526467</v>
          </cell>
          <cell r="H18">
            <v>49250169</v>
          </cell>
          <cell r="I18" t="str">
            <v>  74.6</v>
          </cell>
        </row>
        <row r="19">
          <cell r="A19" t="str">
            <v>04: AREQUIPA</v>
          </cell>
          <cell r="B19">
            <v>75687108</v>
          </cell>
          <cell r="C19">
            <v>200550085</v>
          </cell>
          <cell r="D19">
            <v>179227891</v>
          </cell>
          <cell r="E19">
            <v>168231460</v>
          </cell>
          <cell r="F19">
            <v>137450471</v>
          </cell>
          <cell r="G19">
            <v>133855336</v>
          </cell>
          <cell r="H19">
            <v>113861563</v>
          </cell>
          <cell r="I19" t="str">
            <v>  66.7</v>
          </cell>
        </row>
        <row r="20">
          <cell r="A20" t="str">
            <v>05: AYACUCHO</v>
          </cell>
          <cell r="B20">
            <v>125983752</v>
          </cell>
          <cell r="C20">
            <v>209310287</v>
          </cell>
          <cell r="D20">
            <v>205965038</v>
          </cell>
          <cell r="E20">
            <v>203333611</v>
          </cell>
          <cell r="F20">
            <v>196324736</v>
          </cell>
          <cell r="G20">
            <v>113134161</v>
          </cell>
          <cell r="H20">
            <v>87608094</v>
          </cell>
          <cell r="I20" t="str">
            <v>  54.1</v>
          </cell>
        </row>
        <row r="21">
          <cell r="A21" t="str">
            <v>06: CAJAMARCA</v>
          </cell>
          <cell r="B21">
            <v>62763969</v>
          </cell>
          <cell r="C21">
            <v>157062380</v>
          </cell>
          <cell r="D21">
            <v>88012070</v>
          </cell>
          <cell r="E21">
            <v>51721628</v>
          </cell>
          <cell r="F21">
            <v>50829492</v>
          </cell>
          <cell r="G21">
            <v>26701150</v>
          </cell>
          <cell r="H21">
            <v>25069672</v>
          </cell>
          <cell r="I21" t="str">
            <v>  17.0</v>
          </cell>
        </row>
        <row r="22">
          <cell r="A22" t="str">
            <v>07: PROVINCIA CONSTITUCIONAL DEL CALLAO</v>
          </cell>
          <cell r="B22">
            <v>12161585</v>
          </cell>
          <cell r="C22">
            <v>64392032</v>
          </cell>
          <cell r="D22">
            <v>53221491</v>
          </cell>
          <cell r="E22">
            <v>48709945</v>
          </cell>
          <cell r="F22">
            <v>48709944</v>
          </cell>
          <cell r="G22">
            <v>48043444</v>
          </cell>
          <cell r="H22">
            <v>32219194</v>
          </cell>
          <cell r="I22" t="str">
            <v>  74.6</v>
          </cell>
        </row>
        <row r="23">
          <cell r="A23" t="str">
            <v>08: CUSCO</v>
          </cell>
          <cell r="B23">
            <v>178105941</v>
          </cell>
          <cell r="C23">
            <v>310539200</v>
          </cell>
          <cell r="D23">
            <v>182915243</v>
          </cell>
          <cell r="E23">
            <v>143371417</v>
          </cell>
          <cell r="F23">
            <v>142984197</v>
          </cell>
          <cell r="G23">
            <v>123933359</v>
          </cell>
          <cell r="H23">
            <v>109312555</v>
          </cell>
          <cell r="I23" t="str">
            <v>  39.9</v>
          </cell>
        </row>
        <row r="24">
          <cell r="A24" t="str">
            <v>09: HUANCAVELICA</v>
          </cell>
          <cell r="B24">
            <v>85077747</v>
          </cell>
          <cell r="C24">
            <v>88825589</v>
          </cell>
          <cell r="D24">
            <v>87029489</v>
          </cell>
          <cell r="E24">
            <v>86253717</v>
          </cell>
          <cell r="F24">
            <v>84976062</v>
          </cell>
          <cell r="G24">
            <v>83972993</v>
          </cell>
          <cell r="H24">
            <v>77683539</v>
          </cell>
          <cell r="I24" t="str">
            <v>  94.5</v>
          </cell>
        </row>
        <row r="25">
          <cell r="A25" t="str">
            <v>10: HUANUCO</v>
          </cell>
          <cell r="B25">
            <v>100474073</v>
          </cell>
          <cell r="C25">
            <v>103858822</v>
          </cell>
          <cell r="D25">
            <v>98099905</v>
          </cell>
          <cell r="E25">
            <v>96813628</v>
          </cell>
          <cell r="F25">
            <v>92015945</v>
          </cell>
          <cell r="G25">
            <v>87213785</v>
          </cell>
          <cell r="H25">
            <v>79615740</v>
          </cell>
          <cell r="I25" t="str">
            <v>  84.0</v>
          </cell>
        </row>
        <row r="26">
          <cell r="A26" t="str">
            <v>11: ICA</v>
          </cell>
          <cell r="B26">
            <v>7360696</v>
          </cell>
          <cell r="C26">
            <v>54839598</v>
          </cell>
          <cell r="D26">
            <v>45362365</v>
          </cell>
          <cell r="E26">
            <v>32864588</v>
          </cell>
          <cell r="F26">
            <v>32864588</v>
          </cell>
          <cell r="G26">
            <v>32644674</v>
          </cell>
          <cell r="H26">
            <v>25607184</v>
          </cell>
          <cell r="I26" t="str">
            <v>  59.5</v>
          </cell>
        </row>
        <row r="27">
          <cell r="A27" t="str">
            <v>12: JUNIN</v>
          </cell>
          <cell r="B27">
            <v>70833497</v>
          </cell>
          <cell r="C27">
            <v>109927960</v>
          </cell>
          <cell r="D27">
            <v>107862802</v>
          </cell>
          <cell r="E27">
            <v>97214298</v>
          </cell>
          <cell r="F27">
            <v>96879700</v>
          </cell>
          <cell r="G27">
            <v>62998846</v>
          </cell>
          <cell r="H27">
            <v>51703449</v>
          </cell>
          <cell r="I27" t="str">
            <v>  57.3</v>
          </cell>
        </row>
        <row r="28">
          <cell r="A28" t="str">
            <v>13: LA LIBERTAD</v>
          </cell>
          <cell r="B28">
            <v>33405860</v>
          </cell>
          <cell r="C28">
            <v>69101967</v>
          </cell>
          <cell r="D28">
            <v>55133843</v>
          </cell>
          <cell r="E28">
            <v>49641452</v>
          </cell>
          <cell r="F28">
            <v>48265370</v>
          </cell>
          <cell r="G28">
            <v>42114635</v>
          </cell>
          <cell r="H28">
            <v>37586504</v>
          </cell>
          <cell r="I28" t="str">
            <v>  60.9</v>
          </cell>
        </row>
        <row r="29">
          <cell r="A29" t="str">
            <v>14: LAMBAYEQUE</v>
          </cell>
          <cell r="B29">
            <v>8251440</v>
          </cell>
          <cell r="C29">
            <v>62995968</v>
          </cell>
          <cell r="D29">
            <v>50563563</v>
          </cell>
          <cell r="E29">
            <v>43032234</v>
          </cell>
          <cell r="F29">
            <v>41727980</v>
          </cell>
          <cell r="G29">
            <v>32751143</v>
          </cell>
          <cell r="H29">
            <v>17585387</v>
          </cell>
          <cell r="I29" t="str">
            <v>  52.0</v>
          </cell>
        </row>
        <row r="30">
          <cell r="A30" t="str">
            <v>15: LIMA</v>
          </cell>
          <cell r="B30">
            <v>149082961</v>
          </cell>
          <cell r="C30">
            <v>389003301</v>
          </cell>
          <cell r="D30">
            <v>325795543</v>
          </cell>
          <cell r="E30">
            <v>311941593</v>
          </cell>
          <cell r="F30">
            <v>310903574</v>
          </cell>
          <cell r="G30">
            <v>309307282</v>
          </cell>
          <cell r="H30">
            <v>258439774</v>
          </cell>
          <cell r="I30" t="str">
            <v>  79.5</v>
          </cell>
        </row>
        <row r="31">
          <cell r="A31" t="str">
            <v>16: LORETO</v>
          </cell>
          <cell r="B31">
            <v>8262657</v>
          </cell>
          <cell r="C31">
            <v>71449101</v>
          </cell>
          <cell r="D31">
            <v>70151817</v>
          </cell>
          <cell r="E31">
            <v>67608772</v>
          </cell>
          <cell r="F31">
            <v>38628892</v>
          </cell>
          <cell r="G31">
            <v>38531972</v>
          </cell>
          <cell r="H31">
            <v>36518189</v>
          </cell>
          <cell r="I31" t="str">
            <v>  53.9</v>
          </cell>
        </row>
        <row r="32">
          <cell r="A32" t="str">
            <v>17: MADRE DE DIOS</v>
          </cell>
          <cell r="B32">
            <v>30083824</v>
          </cell>
          <cell r="C32">
            <v>15020860</v>
          </cell>
          <cell r="D32">
            <v>14769237</v>
          </cell>
          <cell r="E32">
            <v>14768430</v>
          </cell>
          <cell r="F32">
            <v>14711120</v>
          </cell>
          <cell r="G32">
            <v>14397600</v>
          </cell>
          <cell r="H32">
            <v>7731102</v>
          </cell>
          <cell r="I32" t="str">
            <v>  95.9</v>
          </cell>
        </row>
        <row r="33">
          <cell r="A33" t="str">
            <v>18: MOQUEGUA</v>
          </cell>
          <cell r="B33">
            <v>14909809</v>
          </cell>
          <cell r="C33">
            <v>7056627</v>
          </cell>
          <cell r="D33">
            <v>7015044</v>
          </cell>
          <cell r="E33">
            <v>6757866</v>
          </cell>
          <cell r="F33">
            <v>6745274</v>
          </cell>
          <cell r="G33">
            <v>6708468</v>
          </cell>
          <cell r="H33">
            <v>6504560</v>
          </cell>
          <cell r="I33" t="str">
            <v>  95.1</v>
          </cell>
        </row>
        <row r="34">
          <cell r="A34" t="str">
            <v>19: PASCO</v>
          </cell>
          <cell r="B34">
            <v>11423384</v>
          </cell>
          <cell r="C34">
            <v>76659147</v>
          </cell>
          <cell r="D34">
            <v>74572224</v>
          </cell>
          <cell r="E34">
            <v>73921711</v>
          </cell>
          <cell r="F34">
            <v>73289462</v>
          </cell>
          <cell r="G34">
            <v>55055613</v>
          </cell>
          <cell r="H34">
            <v>52939636</v>
          </cell>
          <cell r="I34" t="str">
            <v>  71.8</v>
          </cell>
        </row>
        <row r="35">
          <cell r="A35" t="str">
            <v>20: PIURA</v>
          </cell>
          <cell r="B35">
            <v>36781295</v>
          </cell>
          <cell r="C35">
            <v>283543848</v>
          </cell>
          <cell r="D35">
            <v>264866665</v>
          </cell>
          <cell r="E35">
            <v>243163695</v>
          </cell>
          <cell r="F35">
            <v>179819581</v>
          </cell>
          <cell r="G35">
            <v>175612880</v>
          </cell>
          <cell r="H35">
            <v>170535885</v>
          </cell>
          <cell r="I35" t="str">
            <v>  61.9</v>
          </cell>
        </row>
        <row r="36">
          <cell r="A36" t="str">
            <v>21: PUNO</v>
          </cell>
          <cell r="B36">
            <v>107632388</v>
          </cell>
          <cell r="C36">
            <v>167242830</v>
          </cell>
          <cell r="D36">
            <v>164149536</v>
          </cell>
          <cell r="E36">
            <v>154809428</v>
          </cell>
          <cell r="F36">
            <v>151867466</v>
          </cell>
          <cell r="G36">
            <v>150619599</v>
          </cell>
          <cell r="H36">
            <v>127693740</v>
          </cell>
          <cell r="I36" t="str">
            <v>  90.1</v>
          </cell>
        </row>
        <row r="37">
          <cell r="A37" t="str">
            <v>22: SAN MARTIN</v>
          </cell>
          <cell r="B37">
            <v>54256905</v>
          </cell>
          <cell r="C37">
            <v>64866172</v>
          </cell>
          <cell r="D37">
            <v>58561969</v>
          </cell>
          <cell r="E37">
            <v>57781679</v>
          </cell>
          <cell r="F37">
            <v>56962046</v>
          </cell>
          <cell r="G37">
            <v>56860946</v>
          </cell>
          <cell r="H37">
            <v>55191455</v>
          </cell>
          <cell r="I37" t="str">
            <v>  87.7</v>
          </cell>
        </row>
        <row r="38">
          <cell r="A38" t="str">
            <v>23: TACNA</v>
          </cell>
          <cell r="B38">
            <v>43853522</v>
          </cell>
          <cell r="C38">
            <v>74075780</v>
          </cell>
          <cell r="D38">
            <v>72770423</v>
          </cell>
          <cell r="E38">
            <v>72502893</v>
          </cell>
          <cell r="F38">
            <v>72422399</v>
          </cell>
          <cell r="G38">
            <v>71995858</v>
          </cell>
          <cell r="H38">
            <v>69739181</v>
          </cell>
          <cell r="I38" t="str">
            <v>  97.2</v>
          </cell>
        </row>
        <row r="39">
          <cell r="A39" t="str">
            <v>24: TUMBES</v>
          </cell>
          <cell r="B39">
            <v>4003261</v>
          </cell>
          <cell r="C39">
            <v>33858366</v>
          </cell>
          <cell r="D39">
            <v>32939886</v>
          </cell>
          <cell r="E39">
            <v>26604577</v>
          </cell>
          <cell r="F39">
            <v>26568879</v>
          </cell>
          <cell r="G39">
            <v>17663020</v>
          </cell>
          <cell r="H39">
            <v>6303482</v>
          </cell>
          <cell r="I39" t="str">
            <v>  52.2</v>
          </cell>
        </row>
        <row r="40">
          <cell r="A40" t="str">
            <v>25: UCAYALI</v>
          </cell>
          <cell r="B40">
            <v>42719233</v>
          </cell>
          <cell r="C40">
            <v>78183051</v>
          </cell>
          <cell r="D40">
            <v>75848407</v>
          </cell>
          <cell r="E40">
            <v>75080905</v>
          </cell>
          <cell r="F40">
            <v>74277922</v>
          </cell>
          <cell r="G40">
            <v>72523374</v>
          </cell>
          <cell r="H40">
            <v>67246134</v>
          </cell>
          <cell r="I40" t="str">
            <v>  92.8</v>
          </cell>
        </row>
      </sheetData>
      <sheetData sheetId="1">
        <row r="16">
          <cell r="A16" t="str">
            <v>01: AMAZONAS</v>
          </cell>
          <cell r="C16">
            <v>1069180</v>
          </cell>
          <cell r="D16">
            <v>881482</v>
          </cell>
          <cell r="E16">
            <v>780916</v>
          </cell>
          <cell r="F16">
            <v>780914</v>
          </cell>
          <cell r="G16">
            <v>774209</v>
          </cell>
          <cell r="H16">
            <v>774209</v>
          </cell>
          <cell r="I16" t="str">
            <v>  72.4</v>
          </cell>
        </row>
        <row r="17">
          <cell r="A17" t="str">
            <v>02: ANCASH</v>
          </cell>
          <cell r="B17">
            <v>1132086</v>
          </cell>
          <cell r="C17">
            <v>9969851</v>
          </cell>
          <cell r="D17">
            <v>8514148</v>
          </cell>
          <cell r="E17">
            <v>4981422</v>
          </cell>
          <cell r="F17">
            <v>4978182</v>
          </cell>
          <cell r="G17">
            <v>4762269</v>
          </cell>
          <cell r="H17">
            <v>4660563</v>
          </cell>
          <cell r="I17" t="str">
            <v>  47.8</v>
          </cell>
        </row>
        <row r="18">
          <cell r="A18" t="str">
            <v>03: APURIMAC</v>
          </cell>
          <cell r="B18">
            <v>7587376</v>
          </cell>
          <cell r="C18">
            <v>19972748</v>
          </cell>
          <cell r="D18">
            <v>19432918</v>
          </cell>
          <cell r="E18">
            <v>19360792</v>
          </cell>
          <cell r="F18">
            <v>19116832</v>
          </cell>
          <cell r="G18">
            <v>17235587</v>
          </cell>
          <cell r="H18">
            <v>14650327</v>
          </cell>
          <cell r="I18" t="str">
            <v>  86.3</v>
          </cell>
        </row>
        <row r="19">
          <cell r="A19" t="str">
            <v>04: AREQUIPA</v>
          </cell>
          <cell r="B19">
            <v>6367479</v>
          </cell>
          <cell r="C19">
            <v>7170025</v>
          </cell>
          <cell r="D19">
            <v>6650231</v>
          </cell>
          <cell r="E19">
            <v>6462796</v>
          </cell>
          <cell r="F19">
            <v>6409300</v>
          </cell>
          <cell r="G19">
            <v>6253789</v>
          </cell>
          <cell r="H19">
            <v>6080419</v>
          </cell>
          <cell r="I19" t="str">
            <v>  87.2</v>
          </cell>
        </row>
        <row r="20">
          <cell r="A20" t="str">
            <v>05: AYACUCHO</v>
          </cell>
          <cell r="C20">
            <v>3126114</v>
          </cell>
          <cell r="D20">
            <v>1760430</v>
          </cell>
          <cell r="E20">
            <v>1710352</v>
          </cell>
          <cell r="F20">
            <v>1656348</v>
          </cell>
          <cell r="G20">
            <v>1656348</v>
          </cell>
          <cell r="H20">
            <v>1125947</v>
          </cell>
          <cell r="I20" t="str">
            <v>  53.0</v>
          </cell>
        </row>
        <row r="21">
          <cell r="A21" t="str">
            <v>06: CAJAMARCA</v>
          </cell>
          <cell r="B21">
            <v>383015</v>
          </cell>
          <cell r="C21">
            <v>16312897</v>
          </cell>
          <cell r="D21">
            <v>16145021</v>
          </cell>
          <cell r="E21">
            <v>15546342</v>
          </cell>
          <cell r="F21">
            <v>15351282</v>
          </cell>
          <cell r="G21">
            <v>14537994</v>
          </cell>
          <cell r="H21">
            <v>13403392</v>
          </cell>
          <cell r="I21" t="str">
            <v>  89.1</v>
          </cell>
        </row>
        <row r="22">
          <cell r="A22" t="str">
            <v>07: PROVINCIA CONSTITUCIONAL DEL CALLAO</v>
          </cell>
          <cell r="B22">
            <v>3021511</v>
          </cell>
          <cell r="C22">
            <v>3838174</v>
          </cell>
          <cell r="D22">
            <v>899882</v>
          </cell>
          <cell r="E22">
            <v>740477</v>
          </cell>
          <cell r="F22">
            <v>740476</v>
          </cell>
          <cell r="G22">
            <v>740476</v>
          </cell>
          <cell r="H22">
            <v>740476</v>
          </cell>
          <cell r="I22" t="str">
            <v>  19.3</v>
          </cell>
        </row>
        <row r="23">
          <cell r="A23" t="str">
            <v>08: CUSCO</v>
          </cell>
          <cell r="B23">
            <v>115553711</v>
          </cell>
          <cell r="C23">
            <v>14876632</v>
          </cell>
          <cell r="D23">
            <v>12972842</v>
          </cell>
          <cell r="E23">
            <v>12015674</v>
          </cell>
          <cell r="F23">
            <v>11874908</v>
          </cell>
          <cell r="G23">
            <v>11623392</v>
          </cell>
          <cell r="H23">
            <v>10192318</v>
          </cell>
          <cell r="I23" t="str">
            <v>  78.1</v>
          </cell>
        </row>
        <row r="24">
          <cell r="A24" t="str">
            <v>09: HUANCAVELICA</v>
          </cell>
          <cell r="C24">
            <v>6375298</v>
          </cell>
          <cell r="D24">
            <v>6232164</v>
          </cell>
          <cell r="E24">
            <v>6168842</v>
          </cell>
          <cell r="F24">
            <v>6161641</v>
          </cell>
          <cell r="G24">
            <v>5867249</v>
          </cell>
          <cell r="H24">
            <v>4988739</v>
          </cell>
          <cell r="I24" t="str">
            <v>  92.0</v>
          </cell>
        </row>
        <row r="25">
          <cell r="A25" t="str">
            <v>10: HUANUCO</v>
          </cell>
          <cell r="B25">
            <v>310000</v>
          </cell>
          <cell r="C25">
            <v>1212566</v>
          </cell>
          <cell r="D25">
            <v>959017</v>
          </cell>
          <cell r="E25">
            <v>911824</v>
          </cell>
          <cell r="F25">
            <v>815099</v>
          </cell>
          <cell r="G25">
            <v>756917</v>
          </cell>
          <cell r="H25">
            <v>699329</v>
          </cell>
          <cell r="I25" t="str">
            <v>  62.4</v>
          </cell>
        </row>
        <row r="26">
          <cell r="A26" t="str">
            <v>11: ICA</v>
          </cell>
          <cell r="B26">
            <v>22000</v>
          </cell>
          <cell r="C26">
            <v>912114</v>
          </cell>
          <cell r="D26">
            <v>890112</v>
          </cell>
          <cell r="E26">
            <v>614733</v>
          </cell>
          <cell r="F26">
            <v>614733</v>
          </cell>
          <cell r="G26">
            <v>591633</v>
          </cell>
          <cell r="H26">
            <v>374234</v>
          </cell>
          <cell r="I26" t="str">
            <v>  64.9</v>
          </cell>
        </row>
        <row r="27">
          <cell r="A27" t="str">
            <v>12: JUNIN</v>
          </cell>
          <cell r="B27">
            <v>620483</v>
          </cell>
          <cell r="C27">
            <v>4563173</v>
          </cell>
          <cell r="D27">
            <v>3805766</v>
          </cell>
          <cell r="E27">
            <v>3032235</v>
          </cell>
          <cell r="F27">
            <v>2992351</v>
          </cell>
          <cell r="G27">
            <v>2865836</v>
          </cell>
          <cell r="H27">
            <v>2669998</v>
          </cell>
          <cell r="I27" t="str">
            <v>  62.8</v>
          </cell>
        </row>
        <row r="28">
          <cell r="A28" t="str">
            <v>13: LA LIBERTAD</v>
          </cell>
          <cell r="B28">
            <v>323000</v>
          </cell>
          <cell r="C28">
            <v>6328028</v>
          </cell>
          <cell r="D28">
            <v>6042111</v>
          </cell>
          <cell r="E28">
            <v>5261234</v>
          </cell>
          <cell r="F28">
            <v>2535185</v>
          </cell>
          <cell r="G28">
            <v>2303037</v>
          </cell>
          <cell r="H28">
            <v>2039586</v>
          </cell>
          <cell r="I28" t="str">
            <v>  36.4</v>
          </cell>
        </row>
        <row r="29">
          <cell r="A29" t="str">
            <v>14: LAMBAYEQUE</v>
          </cell>
          <cell r="C29">
            <v>3324037</v>
          </cell>
          <cell r="D29">
            <v>3039701</v>
          </cell>
          <cell r="E29">
            <v>2170421</v>
          </cell>
          <cell r="F29">
            <v>2170421</v>
          </cell>
          <cell r="G29">
            <v>2170421</v>
          </cell>
          <cell r="H29">
            <v>914497</v>
          </cell>
          <cell r="I29" t="str">
            <v>  65.3</v>
          </cell>
        </row>
        <row r="30">
          <cell r="A30" t="str">
            <v>15: LIMA</v>
          </cell>
          <cell r="B30">
            <v>24585983</v>
          </cell>
          <cell r="C30">
            <v>12460151</v>
          </cell>
          <cell r="D30">
            <v>12069546</v>
          </cell>
          <cell r="E30">
            <v>10648692</v>
          </cell>
          <cell r="F30">
            <v>10498344</v>
          </cell>
          <cell r="G30">
            <v>8718493</v>
          </cell>
          <cell r="H30">
            <v>6962888</v>
          </cell>
          <cell r="I30" t="str">
            <v>  70.0</v>
          </cell>
        </row>
        <row r="31">
          <cell r="A31" t="str">
            <v>16: LORETO</v>
          </cell>
          <cell r="B31">
            <v>14687385</v>
          </cell>
          <cell r="C31">
            <v>72549424</v>
          </cell>
          <cell r="D31">
            <v>72304452</v>
          </cell>
          <cell r="E31">
            <v>59124199</v>
          </cell>
          <cell r="F31">
            <v>58538867</v>
          </cell>
          <cell r="G31">
            <v>47707894</v>
          </cell>
          <cell r="H31">
            <v>44080091</v>
          </cell>
          <cell r="I31" t="str">
            <v>  65.8</v>
          </cell>
        </row>
        <row r="32">
          <cell r="A32" t="str">
            <v>17: MADRE DE DIOS</v>
          </cell>
          <cell r="B32">
            <v>155360</v>
          </cell>
          <cell r="C32">
            <v>1639001</v>
          </cell>
          <cell r="D32">
            <v>1611000</v>
          </cell>
          <cell r="E32">
            <v>1607202</v>
          </cell>
          <cell r="F32">
            <v>1599702</v>
          </cell>
          <cell r="G32">
            <v>1314702</v>
          </cell>
          <cell r="H32">
            <v>475202</v>
          </cell>
          <cell r="I32" t="str">
            <v>  80.2</v>
          </cell>
        </row>
        <row r="33">
          <cell r="A33" t="str">
            <v>18: MOQUEGUA</v>
          </cell>
          <cell r="B33">
            <v>7857344</v>
          </cell>
          <cell r="C33">
            <v>8949013</v>
          </cell>
          <cell r="D33">
            <v>8913004</v>
          </cell>
          <cell r="E33">
            <v>8884106</v>
          </cell>
          <cell r="F33">
            <v>8852756</v>
          </cell>
          <cell r="G33">
            <v>8507142</v>
          </cell>
          <cell r="H33">
            <v>8324915</v>
          </cell>
          <cell r="I33" t="str">
            <v>  95.1</v>
          </cell>
        </row>
        <row r="34">
          <cell r="A34" t="str">
            <v>19: PASCO</v>
          </cell>
          <cell r="B34">
            <v>340000</v>
          </cell>
          <cell r="C34">
            <v>814992</v>
          </cell>
          <cell r="D34">
            <v>764706</v>
          </cell>
          <cell r="E34">
            <v>530512</v>
          </cell>
          <cell r="F34">
            <v>530512</v>
          </cell>
          <cell r="G34">
            <v>510129</v>
          </cell>
          <cell r="H34">
            <v>459636</v>
          </cell>
          <cell r="I34" t="str">
            <v>  62.6</v>
          </cell>
        </row>
        <row r="35">
          <cell r="A35" t="str">
            <v>20: PIURA</v>
          </cell>
          <cell r="B35">
            <v>2179246</v>
          </cell>
          <cell r="C35">
            <v>18902953</v>
          </cell>
          <cell r="D35">
            <v>18432942</v>
          </cell>
          <cell r="E35">
            <v>18173804</v>
          </cell>
          <cell r="F35">
            <v>18151866</v>
          </cell>
          <cell r="G35">
            <v>17715457</v>
          </cell>
          <cell r="H35">
            <v>17240247</v>
          </cell>
          <cell r="I35" t="str">
            <v>  93.7</v>
          </cell>
        </row>
        <row r="36">
          <cell r="A36" t="str">
            <v>21: PUNO</v>
          </cell>
          <cell r="B36">
            <v>7966525</v>
          </cell>
          <cell r="C36">
            <v>7136327</v>
          </cell>
          <cell r="D36">
            <v>5836568</v>
          </cell>
          <cell r="E36">
            <v>4766817</v>
          </cell>
          <cell r="F36">
            <v>3797271</v>
          </cell>
          <cell r="G36">
            <v>3722832</v>
          </cell>
          <cell r="H36">
            <v>1691963</v>
          </cell>
          <cell r="I36" t="str">
            <v>  52.2</v>
          </cell>
        </row>
        <row r="37">
          <cell r="A37" t="str">
            <v>22: SAN MARTIN</v>
          </cell>
          <cell r="C37">
            <v>297242</v>
          </cell>
          <cell r="D37">
            <v>296187</v>
          </cell>
          <cell r="E37">
            <v>278353</v>
          </cell>
          <cell r="F37">
            <v>278353</v>
          </cell>
          <cell r="G37">
            <v>278353</v>
          </cell>
          <cell r="H37">
            <v>272113</v>
          </cell>
          <cell r="I37" t="str">
            <v>  93.6</v>
          </cell>
        </row>
        <row r="38">
          <cell r="A38" t="str">
            <v>23: TACNA</v>
          </cell>
          <cell r="B38">
            <v>9407642</v>
          </cell>
          <cell r="C38">
            <v>7925318</v>
          </cell>
          <cell r="D38">
            <v>7775956</v>
          </cell>
          <cell r="E38">
            <v>7633386</v>
          </cell>
          <cell r="F38">
            <v>7619061</v>
          </cell>
          <cell r="G38">
            <v>7511425</v>
          </cell>
          <cell r="H38">
            <v>7155160</v>
          </cell>
          <cell r="I38" t="str">
            <v>  94.8</v>
          </cell>
        </row>
        <row r="39">
          <cell r="A39" t="str">
            <v>24: TUMBES</v>
          </cell>
          <cell r="B39">
            <v>182943</v>
          </cell>
          <cell r="C39">
            <v>4153868</v>
          </cell>
          <cell r="D39">
            <v>4138832</v>
          </cell>
          <cell r="E39">
            <v>4025966</v>
          </cell>
          <cell r="F39">
            <v>3929904</v>
          </cell>
          <cell r="G39">
            <v>3855305</v>
          </cell>
          <cell r="H39">
            <v>3846679</v>
          </cell>
          <cell r="I39" t="str">
            <v>  92.8</v>
          </cell>
        </row>
        <row r="40">
          <cell r="A40" t="str">
            <v>25: UCAYALI</v>
          </cell>
          <cell r="B40">
            <v>11761634</v>
          </cell>
          <cell r="C40">
            <v>18551327</v>
          </cell>
          <cell r="D40">
            <v>18551325</v>
          </cell>
          <cell r="E40">
            <v>14735417</v>
          </cell>
          <cell r="F40">
            <v>14242156</v>
          </cell>
          <cell r="G40">
            <v>13812104</v>
          </cell>
          <cell r="H40">
            <v>10310070</v>
          </cell>
          <cell r="I40" t="str">
            <v>  74.5</v>
          </cell>
        </row>
      </sheetData>
      <sheetData sheetId="2">
        <row r="16">
          <cell r="A16" t="str">
            <v>01: AMAZONAS</v>
          </cell>
          <cell r="C16">
            <v>524925</v>
          </cell>
          <cell r="D16">
            <v>300423</v>
          </cell>
          <cell r="E16">
            <v>300423</v>
          </cell>
          <cell r="F16">
            <v>300423</v>
          </cell>
          <cell r="G16">
            <v>300423</v>
          </cell>
          <cell r="H16">
            <v>300423</v>
          </cell>
          <cell r="I16" t="str">
            <v>  57.2</v>
          </cell>
        </row>
        <row r="17">
          <cell r="A17" t="str">
            <v>02: ANCASH</v>
          </cell>
          <cell r="C17">
            <v>30000</v>
          </cell>
          <cell r="D17">
            <v>30000</v>
          </cell>
          <cell r="E17">
            <v>30000</v>
          </cell>
          <cell r="F17">
            <v>30000</v>
          </cell>
          <cell r="G17">
            <v>30000</v>
          </cell>
          <cell r="H17">
            <v>30000</v>
          </cell>
          <cell r="I17" t="str">
            <v>  100.0</v>
          </cell>
        </row>
        <row r="18">
          <cell r="A18" t="str">
            <v>07: PROVINCIA CONSTITUCIONAL DEL CALLAO</v>
          </cell>
          <cell r="C18">
            <v>100000</v>
          </cell>
        </row>
        <row r="19">
          <cell r="A19" t="str">
            <v>08: CUSCO</v>
          </cell>
          <cell r="C19">
            <v>78400</v>
          </cell>
          <cell r="D19">
            <v>77438</v>
          </cell>
          <cell r="E19">
            <v>77438</v>
          </cell>
          <cell r="F19">
            <v>77438</v>
          </cell>
          <cell r="G19">
            <v>77438</v>
          </cell>
          <cell r="H19">
            <v>29554</v>
          </cell>
          <cell r="I19" t="str">
            <v>  98.8</v>
          </cell>
        </row>
        <row r="20">
          <cell r="A20" t="str">
            <v>09: HUANCAVELICA</v>
          </cell>
          <cell r="C20">
            <v>43300</v>
          </cell>
          <cell r="D20">
            <v>0</v>
          </cell>
          <cell r="E20">
            <v>0</v>
          </cell>
          <cell r="F20">
            <v>0</v>
          </cell>
          <cell r="G20">
            <v>0</v>
          </cell>
          <cell r="H20">
            <v>0</v>
          </cell>
          <cell r="I20" t="str">
            <v>  0.0</v>
          </cell>
        </row>
        <row r="21">
          <cell r="A21" t="str">
            <v>11: ICA</v>
          </cell>
          <cell r="C21">
            <v>100000</v>
          </cell>
          <cell r="D21">
            <v>100000</v>
          </cell>
          <cell r="E21">
            <v>100000</v>
          </cell>
          <cell r="F21">
            <v>100000</v>
          </cell>
          <cell r="G21">
            <v>100000</v>
          </cell>
          <cell r="H21">
            <v>100000</v>
          </cell>
          <cell r="I21" t="str">
            <v>  100.0</v>
          </cell>
        </row>
        <row r="22">
          <cell r="A22" t="str">
            <v>12: JUNIN</v>
          </cell>
          <cell r="C22">
            <v>361055</v>
          </cell>
          <cell r="D22">
            <v>122420</v>
          </cell>
          <cell r="E22">
            <v>122420</v>
          </cell>
          <cell r="F22">
            <v>122420</v>
          </cell>
          <cell r="G22">
            <v>122119</v>
          </cell>
          <cell r="H22">
            <v>121869</v>
          </cell>
          <cell r="I22" t="str">
            <v>  33.8</v>
          </cell>
        </row>
        <row r="23">
          <cell r="A23" t="str">
            <v>15: LIMA</v>
          </cell>
          <cell r="C23">
            <v>1800</v>
          </cell>
        </row>
        <row r="24">
          <cell r="A24" t="str">
            <v>17: MADRE DE DIOS</v>
          </cell>
          <cell r="C24">
            <v>165639</v>
          </cell>
          <cell r="D24">
            <v>165636</v>
          </cell>
          <cell r="E24">
            <v>165636</v>
          </cell>
          <cell r="F24">
            <v>165636</v>
          </cell>
          <cell r="G24">
            <v>165636</v>
          </cell>
          <cell r="H24">
            <v>165636</v>
          </cell>
          <cell r="I24" t="str">
            <v>  100.0</v>
          </cell>
        </row>
        <row r="25">
          <cell r="A25" t="str">
            <v>18: MOQUEGUA</v>
          </cell>
          <cell r="B25">
            <v>35000</v>
          </cell>
          <cell r="C25">
            <v>33529</v>
          </cell>
          <cell r="D25">
            <v>23957</v>
          </cell>
          <cell r="E25">
            <v>23957</v>
          </cell>
          <cell r="F25">
            <v>23957</v>
          </cell>
          <cell r="G25">
            <v>23957</v>
          </cell>
          <cell r="H25">
            <v>23957</v>
          </cell>
          <cell r="I25" t="str">
            <v>  71.5</v>
          </cell>
        </row>
        <row r="26">
          <cell r="A26" t="str">
            <v>20: PIURA</v>
          </cell>
          <cell r="C26">
            <v>629365</v>
          </cell>
          <cell r="D26">
            <v>629365</v>
          </cell>
          <cell r="E26">
            <v>625062</v>
          </cell>
          <cell r="F26">
            <v>625061</v>
          </cell>
          <cell r="G26">
            <v>625061</v>
          </cell>
          <cell r="H26">
            <v>624111</v>
          </cell>
          <cell r="I26" t="str">
            <v>  99.3</v>
          </cell>
        </row>
        <row r="27">
          <cell r="A27" t="str">
            <v>25: UCAYALI</v>
          </cell>
          <cell r="C27">
            <v>165475</v>
          </cell>
          <cell r="D27">
            <v>165475</v>
          </cell>
          <cell r="E27">
            <v>165475</v>
          </cell>
          <cell r="F27">
            <v>165475</v>
          </cell>
          <cell r="G27">
            <v>165475</v>
          </cell>
          <cell r="H27">
            <v>165475</v>
          </cell>
          <cell r="I27" t="str">
            <v>  100.0</v>
          </cell>
        </row>
      </sheetData>
      <sheetData sheetId="3">
        <row r="16">
          <cell r="A16" t="str">
            <v>01: AMAZONAS</v>
          </cell>
          <cell r="C16">
            <v>100584</v>
          </cell>
          <cell r="D16">
            <v>100579</v>
          </cell>
          <cell r="E16">
            <v>99640</v>
          </cell>
          <cell r="F16">
            <v>99640</v>
          </cell>
          <cell r="G16">
            <v>99640</v>
          </cell>
          <cell r="H16">
            <v>93640</v>
          </cell>
          <cell r="I16" t="str">
            <v>  99.1</v>
          </cell>
        </row>
        <row r="17">
          <cell r="A17" t="str">
            <v>02: ANCASH</v>
          </cell>
          <cell r="C17">
            <v>131967</v>
          </cell>
          <cell r="D17">
            <v>131967</v>
          </cell>
          <cell r="E17">
            <v>124897</v>
          </cell>
          <cell r="F17">
            <v>124897</v>
          </cell>
          <cell r="G17">
            <v>124897</v>
          </cell>
          <cell r="H17">
            <v>124897</v>
          </cell>
          <cell r="I17" t="str">
            <v>  94.6</v>
          </cell>
        </row>
        <row r="18">
          <cell r="A18" t="str">
            <v>05: AYACUCHO</v>
          </cell>
          <cell r="C18">
            <v>58369</v>
          </cell>
          <cell r="D18">
            <v>56721</v>
          </cell>
          <cell r="E18">
            <v>56721</v>
          </cell>
          <cell r="F18">
            <v>56721</v>
          </cell>
          <cell r="G18">
            <v>56721</v>
          </cell>
          <cell r="H18">
            <v>56721</v>
          </cell>
          <cell r="I18" t="str">
            <v>  97.2</v>
          </cell>
        </row>
        <row r="19">
          <cell r="A19" t="str">
            <v>15: LIMA</v>
          </cell>
          <cell r="B19">
            <v>47599705</v>
          </cell>
          <cell r="C19">
            <v>1007988</v>
          </cell>
          <cell r="D19">
            <v>1007210</v>
          </cell>
          <cell r="E19">
            <v>1004268</v>
          </cell>
          <cell r="F19">
            <v>1004268</v>
          </cell>
          <cell r="G19">
            <v>1004268</v>
          </cell>
          <cell r="H19">
            <v>184268</v>
          </cell>
          <cell r="I19" t="str">
            <v>  99.6</v>
          </cell>
        </row>
        <row r="20">
          <cell r="A20" t="str">
            <v>22: SAN MARTIN</v>
          </cell>
          <cell r="B20">
            <v>4055</v>
          </cell>
          <cell r="C20">
            <v>4055</v>
          </cell>
        </row>
      </sheetData>
      <sheetData sheetId="4">
        <row r="16">
          <cell r="A16" t="str">
            <v>02: ANCASH</v>
          </cell>
          <cell r="C16">
            <v>232121</v>
          </cell>
          <cell r="D16">
            <v>232121</v>
          </cell>
          <cell r="E16">
            <v>232121</v>
          </cell>
          <cell r="F16">
            <v>232121</v>
          </cell>
          <cell r="G16">
            <v>232121</v>
          </cell>
          <cell r="H16">
            <v>232121</v>
          </cell>
          <cell r="I16" t="str">
            <v>  100.0</v>
          </cell>
        </row>
        <row r="17">
          <cell r="A17" t="str">
            <v>03: APURIMAC</v>
          </cell>
          <cell r="C17">
            <v>5113</v>
          </cell>
        </row>
        <row r="18">
          <cell r="A18" t="str">
            <v>04: AREQUIPA</v>
          </cell>
          <cell r="C18">
            <v>58773</v>
          </cell>
          <cell r="D18">
            <v>56500</v>
          </cell>
          <cell r="E18">
            <v>55285</v>
          </cell>
          <cell r="F18">
            <v>55285</v>
          </cell>
          <cell r="G18">
            <v>51856</v>
          </cell>
          <cell r="H18">
            <v>51856</v>
          </cell>
          <cell r="I18" t="str">
            <v>  88.2</v>
          </cell>
        </row>
        <row r="19">
          <cell r="A19" t="str">
            <v>05: AYACUCHO</v>
          </cell>
          <cell r="C19">
            <v>132361</v>
          </cell>
          <cell r="D19">
            <v>132282</v>
          </cell>
          <cell r="E19">
            <v>122082</v>
          </cell>
          <cell r="F19">
            <v>122082</v>
          </cell>
          <cell r="G19">
            <v>122082</v>
          </cell>
          <cell r="H19">
            <v>108482</v>
          </cell>
          <cell r="I19" t="str">
            <v>  92.2</v>
          </cell>
        </row>
        <row r="20">
          <cell r="A20" t="str">
            <v>08: CUSCO</v>
          </cell>
          <cell r="C20">
            <v>675930</v>
          </cell>
          <cell r="D20">
            <v>673064</v>
          </cell>
          <cell r="E20">
            <v>673064</v>
          </cell>
          <cell r="F20">
            <v>673064</v>
          </cell>
          <cell r="G20">
            <v>672779</v>
          </cell>
          <cell r="H20">
            <v>656954</v>
          </cell>
          <cell r="I20" t="str">
            <v>  99.5</v>
          </cell>
        </row>
        <row r="21">
          <cell r="A21" t="str">
            <v>09: HUANCAVELICA</v>
          </cell>
          <cell r="C21">
            <v>208645</v>
          </cell>
          <cell r="D21">
            <v>208645</v>
          </cell>
          <cell r="E21">
            <v>56562</v>
          </cell>
          <cell r="F21">
            <v>56562</v>
          </cell>
          <cell r="G21">
            <v>55562</v>
          </cell>
          <cell r="H21">
            <v>55562</v>
          </cell>
          <cell r="I21" t="str">
            <v>  26.6</v>
          </cell>
        </row>
        <row r="22">
          <cell r="A22" t="str">
            <v>12: JUNIN</v>
          </cell>
          <cell r="C22">
            <v>60763</v>
          </cell>
          <cell r="D22">
            <v>60763</v>
          </cell>
          <cell r="E22">
            <v>60762</v>
          </cell>
          <cell r="F22">
            <v>60762</v>
          </cell>
          <cell r="G22">
            <v>60762</v>
          </cell>
          <cell r="H22">
            <v>46147</v>
          </cell>
          <cell r="I22" t="str">
            <v>  100.0</v>
          </cell>
        </row>
        <row r="23">
          <cell r="A23" t="str">
            <v>14: LAMBAYEQUE</v>
          </cell>
          <cell r="C23">
            <v>243284</v>
          </cell>
          <cell r="D23">
            <v>231178</v>
          </cell>
          <cell r="E23">
            <v>220556</v>
          </cell>
          <cell r="F23">
            <v>220556</v>
          </cell>
          <cell r="G23">
            <v>217444</v>
          </cell>
          <cell r="H23">
            <v>132643</v>
          </cell>
          <cell r="I23" t="str">
            <v>  89.4</v>
          </cell>
        </row>
        <row r="24">
          <cell r="A24" t="str">
            <v>15: LIMA</v>
          </cell>
          <cell r="C24">
            <v>197086</v>
          </cell>
          <cell r="D24">
            <v>81694</v>
          </cell>
          <cell r="E24">
            <v>45914</v>
          </cell>
          <cell r="F24">
            <v>45914</v>
          </cell>
          <cell r="G24">
            <v>44372</v>
          </cell>
          <cell r="H24">
            <v>11134</v>
          </cell>
          <cell r="I24" t="str">
            <v>  22.5</v>
          </cell>
        </row>
        <row r="25">
          <cell r="A25" t="str">
            <v>17: MADRE DE DIOS</v>
          </cell>
          <cell r="C25">
            <v>3021670</v>
          </cell>
          <cell r="D25">
            <v>3018855</v>
          </cell>
          <cell r="E25">
            <v>3018855</v>
          </cell>
          <cell r="F25">
            <v>3018855</v>
          </cell>
          <cell r="G25">
            <v>3018855</v>
          </cell>
          <cell r="H25">
            <v>1539605</v>
          </cell>
          <cell r="I25" t="str">
            <v>  99.9</v>
          </cell>
        </row>
        <row r="26">
          <cell r="A26" t="str">
            <v>18: MOQUEGUA</v>
          </cell>
          <cell r="C26">
            <v>299300</v>
          </cell>
        </row>
        <row r="27">
          <cell r="A27" t="str">
            <v>19: PASCO</v>
          </cell>
          <cell r="C27">
            <v>2074723</v>
          </cell>
          <cell r="D27">
            <v>2074723</v>
          </cell>
          <cell r="E27">
            <v>2064723</v>
          </cell>
          <cell r="F27">
            <v>206463</v>
          </cell>
          <cell r="G27">
            <v>206463</v>
          </cell>
          <cell r="H27">
            <v>206463</v>
          </cell>
          <cell r="I27" t="str">
            <v>  10.0</v>
          </cell>
        </row>
        <row r="28">
          <cell r="A28" t="str">
            <v>20: PIURA</v>
          </cell>
          <cell r="C28">
            <v>33900</v>
          </cell>
          <cell r="D28">
            <v>33900</v>
          </cell>
          <cell r="E28">
            <v>33900</v>
          </cell>
          <cell r="F28">
            <v>33900</v>
          </cell>
          <cell r="G28">
            <v>10170</v>
          </cell>
          <cell r="H28">
            <v>0</v>
          </cell>
          <cell r="I28" t="str">
            <v>  30.0</v>
          </cell>
        </row>
        <row r="29">
          <cell r="A29" t="str">
            <v>21: PUNO</v>
          </cell>
          <cell r="C29">
            <v>87563</v>
          </cell>
          <cell r="D29">
            <v>87563</v>
          </cell>
          <cell r="E29">
            <v>87563</v>
          </cell>
          <cell r="F29">
            <v>87563</v>
          </cell>
          <cell r="G29">
            <v>87563</v>
          </cell>
          <cell r="H29">
            <v>87563</v>
          </cell>
          <cell r="I29" t="str">
            <v>  100.0</v>
          </cell>
        </row>
        <row r="30">
          <cell r="A30" t="str">
            <v>22: SAN MARTIN</v>
          </cell>
          <cell r="C30">
            <v>465077</v>
          </cell>
          <cell r="D30">
            <v>464672</v>
          </cell>
          <cell r="E30">
            <v>463080</v>
          </cell>
          <cell r="F30">
            <v>463080</v>
          </cell>
          <cell r="G30">
            <v>463080</v>
          </cell>
          <cell r="H30">
            <v>463080</v>
          </cell>
          <cell r="I30" t="str">
            <v>  99.6</v>
          </cell>
        </row>
        <row r="31">
          <cell r="A31" t="str">
            <v>24: TUMBES</v>
          </cell>
          <cell r="C31">
            <v>259259</v>
          </cell>
          <cell r="D31">
            <v>259219</v>
          </cell>
          <cell r="E31">
            <v>259219</v>
          </cell>
          <cell r="F31">
            <v>259219</v>
          </cell>
          <cell r="G31">
            <v>259219</v>
          </cell>
          <cell r="H31">
            <v>207219</v>
          </cell>
          <cell r="I31" t="str">
            <v>  100.0</v>
          </cell>
        </row>
        <row r="32">
          <cell r="A32" t="str">
            <v>25: UCAYALI</v>
          </cell>
          <cell r="B32">
            <v>165530</v>
          </cell>
          <cell r="C32">
            <v>0</v>
          </cell>
          <cell r="I32" t="str">
            <v>  0.0</v>
          </cell>
        </row>
      </sheetData>
      <sheetData sheetId="5">
        <row r="16">
          <cell r="A16" t="str">
            <v>05: AYACUCHO</v>
          </cell>
          <cell r="C16">
            <v>644999</v>
          </cell>
          <cell r="D16">
            <v>644938</v>
          </cell>
          <cell r="E16">
            <v>644938</v>
          </cell>
          <cell r="F16">
            <v>644938</v>
          </cell>
          <cell r="G16">
            <v>644938</v>
          </cell>
          <cell r="H16">
            <v>642209</v>
          </cell>
          <cell r="I16" t="str">
            <v>  100.0</v>
          </cell>
        </row>
        <row r="17">
          <cell r="A17" t="str">
            <v>06: CAJAMARCA</v>
          </cell>
          <cell r="C17">
            <v>65000</v>
          </cell>
          <cell r="D17">
            <v>65000</v>
          </cell>
          <cell r="E17">
            <v>65000</v>
          </cell>
          <cell r="F17">
            <v>65000</v>
          </cell>
          <cell r="G17">
            <v>65000</v>
          </cell>
          <cell r="H17">
            <v>65000</v>
          </cell>
          <cell r="I17" t="str">
            <v>  100.0</v>
          </cell>
        </row>
        <row r="18">
          <cell r="A18" t="str">
            <v>12: JUNIN</v>
          </cell>
          <cell r="C18">
            <v>1094323</v>
          </cell>
          <cell r="D18">
            <v>1094323</v>
          </cell>
          <cell r="E18">
            <v>1094323</v>
          </cell>
          <cell r="F18">
            <v>1094323</v>
          </cell>
          <cell r="G18">
            <v>1094323</v>
          </cell>
          <cell r="H18">
            <v>1094323</v>
          </cell>
          <cell r="I18" t="str">
            <v>  100.0</v>
          </cell>
        </row>
        <row r="19">
          <cell r="A19" t="str">
            <v>14: LAMBAYEQUE</v>
          </cell>
          <cell r="C19">
            <v>36000</v>
          </cell>
          <cell r="D19">
            <v>36000</v>
          </cell>
          <cell r="E19">
            <v>36000</v>
          </cell>
          <cell r="F19">
            <v>36000</v>
          </cell>
          <cell r="G19">
            <v>36000</v>
          </cell>
          <cell r="H19">
            <v>29000</v>
          </cell>
          <cell r="I19" t="str">
            <v>  100.0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nsulta1"/>
      <sheetName val="BD_Consulta2"/>
      <sheetName val="BD_Consulta3"/>
      <sheetName val="BD_Consulta4"/>
      <sheetName val="Tablas"/>
      <sheetName val="Perucámaras "/>
      <sheetName val="Índice"/>
      <sheetName val="2. Macro-región"/>
      <sheetName val="3. Departamento"/>
      <sheetName val="4. Loreto"/>
      <sheetName val="5. San Martín"/>
      <sheetName val="6. Ucayali"/>
    </sheetNames>
    <sheetDataSet>
      <sheetData sheetId="0">
        <row r="2">
          <cell r="A2">
            <v>43469</v>
          </cell>
        </row>
      </sheetData>
      <sheetData sheetId="1">
        <row r="7">
          <cell r="B7" t="str">
            <v>Áncash</v>
          </cell>
        </row>
      </sheetData>
      <sheetData sheetId="2">
        <row r="7">
          <cell r="B7" t="str">
            <v>Áncash</v>
          </cell>
        </row>
      </sheetData>
      <sheetData sheetId="3">
        <row r="7">
          <cell r="B7" t="str">
            <v>Áncash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0861F-660F-4D45-B301-FC996DF4C039}">
  <dimension ref="A1:S38"/>
  <sheetViews>
    <sheetView showGridLines="0" tabSelected="1" workbookViewId="0">
      <selection activeCell="G3" sqref="G3:P3"/>
    </sheetView>
  </sheetViews>
  <sheetFormatPr defaultColWidth="0" defaultRowHeight="14.4" zeroHeight="1"/>
  <cols>
    <col min="1" max="15" width="8.88671875" style="14" customWidth="1"/>
    <col min="16" max="16" width="40.77734375" style="14" customWidth="1"/>
    <col min="17" max="19" width="6.33203125" customWidth="1"/>
    <col min="20" max="16384" width="8.88671875" hidden="1"/>
  </cols>
  <sheetData>
    <row r="1" spans="1:19" s="2" customFormat="1" ht="12" customHeight="1">
      <c r="A1" s="7"/>
      <c r="B1" s="8"/>
      <c r="C1" s="8"/>
      <c r="D1" s="8"/>
      <c r="E1" s="8"/>
      <c r="F1" s="8"/>
      <c r="G1" s="8"/>
      <c r="H1" s="8"/>
      <c r="I1" s="8"/>
      <c r="J1" s="8"/>
      <c r="K1" s="8"/>
      <c r="L1" s="8"/>
      <c r="M1" s="8"/>
      <c r="N1" s="8"/>
      <c r="O1" s="8"/>
      <c r="P1" s="8"/>
      <c r="Q1" s="1"/>
      <c r="S1" s="1"/>
    </row>
    <row r="2" spans="1:19" s="2" customFormat="1" ht="23.25" customHeight="1">
      <c r="A2" s="8"/>
      <c r="B2" s="9"/>
      <c r="C2" s="9"/>
      <c r="D2" s="9"/>
      <c r="E2" s="8"/>
      <c r="F2" s="8"/>
      <c r="G2" s="246" t="s">
        <v>0</v>
      </c>
      <c r="H2" s="246"/>
      <c r="I2" s="246"/>
      <c r="J2" s="246"/>
      <c r="K2" s="246"/>
      <c r="L2" s="246"/>
      <c r="M2" s="246"/>
      <c r="N2" s="246"/>
      <c r="O2" s="246"/>
      <c r="P2" s="246"/>
      <c r="Q2" s="1"/>
      <c r="S2" s="1"/>
    </row>
    <row r="3" spans="1:19" s="2" customFormat="1" ht="18.75" customHeight="1">
      <c r="A3" s="7"/>
      <c r="B3" s="10"/>
      <c r="C3" s="10"/>
      <c r="D3" s="10"/>
      <c r="E3" s="10"/>
      <c r="F3" s="10"/>
      <c r="G3" s="247" t="s">
        <v>104</v>
      </c>
      <c r="H3" s="247"/>
      <c r="I3" s="247"/>
      <c r="J3" s="247"/>
      <c r="K3" s="247"/>
      <c r="L3" s="247"/>
      <c r="M3" s="247"/>
      <c r="N3" s="247"/>
      <c r="O3" s="247"/>
      <c r="P3" s="247"/>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I5" s="7"/>
      <c r="J5" s="7"/>
      <c r="K5" s="7"/>
      <c r="L5" s="7"/>
      <c r="M5" s="7"/>
      <c r="N5" s="7"/>
      <c r="O5" s="7"/>
      <c r="P5" s="7"/>
      <c r="Q5" s="1"/>
      <c r="S5" s="1"/>
    </row>
    <row r="6" spans="1:19" s="2" customFormat="1" ht="11.4">
      <c r="A6" s="7"/>
      <c r="B6" s="7"/>
      <c r="C6" s="7"/>
      <c r="D6" s="7"/>
      <c r="E6" s="7"/>
      <c r="F6" s="7"/>
      <c r="G6" s="7"/>
      <c r="H6" s="7"/>
      <c r="I6" s="7"/>
      <c r="J6" s="7"/>
      <c r="K6" s="7"/>
      <c r="L6" s="7"/>
      <c r="M6" s="7"/>
      <c r="N6" s="7"/>
      <c r="O6" s="7"/>
      <c r="P6" s="7"/>
      <c r="Q6" s="1"/>
      <c r="S6" s="1"/>
    </row>
    <row r="7" spans="1:19" s="2" customFormat="1" ht="11.4">
      <c r="A7" s="7"/>
      <c r="B7" s="7"/>
      <c r="C7" s="7"/>
      <c r="D7" s="7"/>
      <c r="E7" s="7"/>
      <c r="F7" s="7"/>
      <c r="G7" s="7"/>
      <c r="H7" s="7"/>
      <c r="I7" s="7"/>
      <c r="J7" s="7"/>
      <c r="K7" s="7"/>
      <c r="L7" s="7"/>
      <c r="M7" s="7"/>
      <c r="N7" s="7"/>
      <c r="O7" s="7"/>
      <c r="P7" s="7"/>
      <c r="Q7" s="1"/>
      <c r="S7" s="1"/>
    </row>
    <row r="8" spans="1:19" s="2" customFormat="1" ht="11.4">
      <c r="A8" s="7"/>
      <c r="B8" s="7"/>
      <c r="C8" s="7"/>
      <c r="D8" s="7"/>
      <c r="E8" s="7"/>
      <c r="F8" s="7"/>
      <c r="G8" s="7"/>
      <c r="H8" s="7"/>
      <c r="I8" s="7"/>
      <c r="J8" s="7"/>
      <c r="K8" s="7"/>
      <c r="L8" s="7"/>
      <c r="M8" s="7"/>
      <c r="N8" s="7"/>
      <c r="O8" s="7"/>
      <c r="P8" s="7"/>
      <c r="Q8" s="1"/>
      <c r="S8" s="1"/>
    </row>
    <row r="9" spans="1:19" s="2" customFormat="1" ht="21.75" customHeight="1">
      <c r="A9" s="7"/>
      <c r="B9" s="7"/>
      <c r="C9" s="7"/>
      <c r="D9" s="7"/>
      <c r="E9" s="7"/>
      <c r="F9" s="7"/>
      <c r="G9" s="248" t="s">
        <v>105</v>
      </c>
      <c r="H9" s="248"/>
      <c r="I9" s="248"/>
      <c r="J9" s="248"/>
      <c r="K9" s="248"/>
      <c r="L9" s="248"/>
      <c r="M9" s="248"/>
      <c r="N9" s="248"/>
      <c r="O9" s="248"/>
      <c r="P9" s="248"/>
      <c r="Q9" s="3"/>
      <c r="R9" s="4"/>
      <c r="S9" s="1"/>
    </row>
    <row r="10" spans="1:19" s="2" customFormat="1" ht="20.25" customHeight="1">
      <c r="A10" s="7"/>
      <c r="B10" s="7"/>
      <c r="C10" s="7"/>
      <c r="D10" s="7"/>
      <c r="E10" s="7"/>
      <c r="F10" s="7"/>
      <c r="G10" s="247" t="s">
        <v>1</v>
      </c>
      <c r="H10" s="247"/>
      <c r="I10" s="247"/>
      <c r="J10" s="247"/>
      <c r="K10" s="247"/>
      <c r="L10" s="247"/>
      <c r="M10" s="247"/>
      <c r="N10" s="247"/>
      <c r="O10" s="247"/>
      <c r="P10" s="247"/>
      <c r="Q10" s="5"/>
      <c r="R10" s="6"/>
      <c r="S10" s="1"/>
    </row>
    <row r="11" spans="1:19" s="2" customFormat="1" ht="15" customHeight="1">
      <c r="A11" s="7"/>
      <c r="B11" s="7"/>
      <c r="C11" s="7"/>
      <c r="D11" s="7"/>
      <c r="E11" s="7"/>
      <c r="F11" s="7"/>
      <c r="G11" s="249" t="s">
        <v>106</v>
      </c>
      <c r="H11" s="249"/>
      <c r="I11" s="249"/>
      <c r="J11" s="249"/>
      <c r="K11" s="249"/>
      <c r="L11" s="249"/>
      <c r="M11" s="249"/>
      <c r="N11" s="249"/>
      <c r="O11" s="249"/>
      <c r="P11" s="249"/>
      <c r="Q11" s="1"/>
      <c r="S11" s="1"/>
    </row>
    <row r="12" spans="1:19" s="2" customFormat="1" ht="13.8">
      <c r="A12" s="7"/>
      <c r="B12" s="7"/>
      <c r="C12" s="7"/>
      <c r="D12" s="7"/>
      <c r="E12" s="7"/>
      <c r="F12" s="7"/>
      <c r="G12" s="245"/>
      <c r="H12" s="245"/>
      <c r="I12" s="245"/>
      <c r="J12" s="245"/>
      <c r="K12" s="245"/>
      <c r="L12" s="245"/>
      <c r="M12" s="245"/>
      <c r="N12" s="245"/>
      <c r="O12" s="245"/>
      <c r="P12" s="245"/>
      <c r="Q12" s="1"/>
      <c r="S12" s="1"/>
    </row>
    <row r="13" spans="1:19" s="2" customFormat="1" ht="11.4">
      <c r="A13" s="7"/>
      <c r="B13" s="7"/>
      <c r="C13" s="7"/>
      <c r="D13" s="7"/>
      <c r="E13" s="7"/>
      <c r="F13" s="7"/>
      <c r="G13" s="7"/>
      <c r="H13" s="7"/>
      <c r="I13" s="7"/>
      <c r="J13" s="7"/>
      <c r="K13" s="7"/>
      <c r="L13" s="7"/>
      <c r="M13" s="7"/>
      <c r="N13" s="7"/>
      <c r="O13" s="7"/>
      <c r="P13" s="7"/>
      <c r="Q13" s="1"/>
      <c r="S13" s="1"/>
    </row>
    <row r="14" spans="1:19" s="2" customFormat="1" ht="11.4">
      <c r="A14" s="7"/>
      <c r="B14" s="7"/>
      <c r="C14" s="7"/>
      <c r="D14" s="7"/>
      <c r="E14" s="7"/>
      <c r="F14" s="7"/>
      <c r="G14" s="7"/>
      <c r="H14" s="7"/>
      <c r="I14" s="7"/>
      <c r="J14" s="7"/>
      <c r="K14" s="7"/>
      <c r="L14" s="7"/>
      <c r="M14" s="7"/>
      <c r="N14" s="7"/>
      <c r="O14" s="7"/>
      <c r="P14" s="7"/>
      <c r="Q14" s="1"/>
      <c r="S14" s="1"/>
    </row>
    <row r="15" spans="1:19" s="2" customFormat="1" ht="11.4">
      <c r="A15" s="7"/>
      <c r="B15" s="7"/>
      <c r="C15" s="7"/>
      <c r="D15" s="7"/>
      <c r="E15" s="7"/>
      <c r="F15" s="7"/>
      <c r="G15" s="7"/>
      <c r="H15" s="7"/>
      <c r="I15" s="7"/>
      <c r="J15" s="7"/>
      <c r="K15" s="7"/>
      <c r="L15" s="7"/>
      <c r="M15" s="7"/>
      <c r="N15" s="7"/>
      <c r="O15" s="7"/>
      <c r="P15" s="7"/>
      <c r="Q15" s="1"/>
      <c r="S15" s="1"/>
    </row>
    <row r="16" spans="1:19" s="2" customFormat="1" ht="11.4">
      <c r="A16" s="7"/>
      <c r="B16" s="7"/>
      <c r="C16" s="7"/>
      <c r="D16" s="7"/>
      <c r="E16" s="7"/>
      <c r="F16" s="7"/>
      <c r="G16" s="7"/>
      <c r="H16" s="7"/>
      <c r="I16" s="7"/>
      <c r="J16" s="7"/>
      <c r="K16" s="7"/>
      <c r="L16" s="7"/>
      <c r="M16" s="7"/>
      <c r="N16" s="7"/>
      <c r="O16" s="7"/>
      <c r="P16" s="7"/>
      <c r="Q16" s="1"/>
      <c r="S16" s="1"/>
    </row>
    <row r="17" spans="1:19" s="2" customFormat="1" ht="11.4">
      <c r="A17" s="7"/>
      <c r="B17" s="7"/>
      <c r="C17" s="7"/>
      <c r="D17" s="7"/>
      <c r="E17" s="7"/>
      <c r="F17" s="7"/>
      <c r="G17" s="7"/>
      <c r="H17" s="7"/>
      <c r="I17" s="7"/>
      <c r="J17" s="7"/>
      <c r="K17" s="7"/>
      <c r="L17" s="7"/>
      <c r="M17" s="7"/>
      <c r="N17" s="7"/>
      <c r="O17" s="7"/>
      <c r="P17" s="12"/>
      <c r="Q17" s="1"/>
      <c r="S17" s="1"/>
    </row>
    <row r="18" spans="1:19" s="2" customFormat="1" ht="11.4">
      <c r="A18" s="7"/>
      <c r="B18" s="7"/>
      <c r="C18" s="7"/>
      <c r="D18" s="7"/>
      <c r="E18" s="7"/>
      <c r="F18" s="7"/>
      <c r="G18" s="7"/>
      <c r="H18" s="7"/>
      <c r="I18" s="7"/>
      <c r="J18" s="7"/>
      <c r="K18" s="7"/>
      <c r="L18" s="7"/>
      <c r="M18" s="7"/>
      <c r="N18" s="7"/>
      <c r="O18" s="7"/>
      <c r="P18" s="7"/>
      <c r="Q18" s="1"/>
      <c r="S18" s="1"/>
    </row>
    <row r="19" spans="1:19" s="2" customFormat="1" ht="15" customHeight="1">
      <c r="A19" s="7"/>
      <c r="B19" s="7"/>
      <c r="C19" s="7"/>
      <c r="D19" s="7"/>
      <c r="E19" s="7"/>
      <c r="F19" s="7"/>
      <c r="G19" s="13"/>
      <c r="H19" s="13"/>
      <c r="I19" s="13"/>
      <c r="J19" s="13"/>
      <c r="K19" s="13"/>
      <c r="L19" s="13"/>
      <c r="M19" s="13"/>
      <c r="N19" s="13"/>
      <c r="O19" s="13"/>
      <c r="P19" s="13"/>
      <c r="Q19" s="1"/>
      <c r="S19" s="1"/>
    </row>
    <row r="20" spans="1:19" s="2" customFormat="1" ht="11.4">
      <c r="A20" s="7"/>
      <c r="B20" s="7"/>
      <c r="C20" s="7"/>
      <c r="D20" s="7"/>
      <c r="E20" s="7"/>
      <c r="F20" s="7"/>
      <c r="G20" s="7"/>
      <c r="H20" s="7"/>
      <c r="I20" s="7"/>
      <c r="J20" s="7"/>
      <c r="K20" s="7"/>
      <c r="L20" s="7"/>
      <c r="M20" s="7"/>
      <c r="N20" s="7"/>
      <c r="O20" s="7"/>
      <c r="P20" s="7"/>
      <c r="Q20" s="1"/>
      <c r="S20" s="1"/>
    </row>
    <row r="21" spans="1:19" s="2" customFormat="1" ht="11.4">
      <c r="A21" s="7"/>
      <c r="B21" s="7"/>
      <c r="C21" s="7"/>
      <c r="D21" s="7"/>
      <c r="E21" s="7"/>
      <c r="F21" s="7"/>
      <c r="G21" s="7"/>
      <c r="H21" s="7"/>
      <c r="I21" s="7"/>
      <c r="J21" s="7"/>
      <c r="K21" s="7"/>
      <c r="L21" s="7"/>
      <c r="M21" s="7"/>
      <c r="N21" s="7"/>
      <c r="O21" s="7"/>
      <c r="P21" s="7"/>
      <c r="Q21" s="1"/>
      <c r="S21" s="1"/>
    </row>
    <row r="22" spans="1:19" s="2" customFormat="1" ht="11.4">
      <c r="A22" s="7"/>
      <c r="B22" s="7"/>
      <c r="C22" s="7"/>
      <c r="D22" s="7"/>
      <c r="E22" s="7"/>
      <c r="F22" s="7"/>
      <c r="G22" s="7"/>
      <c r="H22" s="7"/>
      <c r="I22" s="7"/>
      <c r="J22" s="7"/>
      <c r="K22" s="7"/>
      <c r="L22" s="7"/>
      <c r="M22" s="7"/>
      <c r="N22" s="7"/>
      <c r="O22" s="7"/>
      <c r="P22" s="7"/>
      <c r="Q22" s="1"/>
      <c r="S22" s="1"/>
    </row>
    <row r="23" spans="1:19" s="2" customFormat="1" ht="11.4">
      <c r="A23" s="7"/>
      <c r="B23" s="7"/>
      <c r="C23" s="7"/>
      <c r="D23" s="7"/>
      <c r="E23" s="7"/>
      <c r="F23" s="7"/>
      <c r="G23" s="7"/>
      <c r="H23" s="7"/>
      <c r="I23" s="7"/>
      <c r="J23" s="7"/>
      <c r="K23" s="7"/>
      <c r="L23" s="7"/>
      <c r="M23" s="7"/>
      <c r="N23" s="7"/>
      <c r="O23" s="7"/>
      <c r="P23" s="7"/>
      <c r="Q23" s="1"/>
      <c r="S23" s="1"/>
    </row>
    <row r="24" spans="1:19" s="2" customFormat="1" ht="11.4">
      <c r="A24" s="7"/>
      <c r="B24" s="7"/>
      <c r="C24" s="7"/>
      <c r="D24" s="7"/>
      <c r="E24" s="7"/>
      <c r="F24" s="7"/>
      <c r="G24" s="7"/>
      <c r="H24" s="7"/>
      <c r="I24" s="7"/>
      <c r="J24" s="7"/>
      <c r="K24" s="7"/>
      <c r="L24" s="7"/>
      <c r="M24" s="7"/>
      <c r="N24" s="7"/>
      <c r="O24" s="7"/>
      <c r="P24" s="7"/>
      <c r="Q24" s="1"/>
      <c r="S24" s="1"/>
    </row>
    <row r="25" spans="1:19" s="2" customFormat="1" ht="11.4">
      <c r="A25" s="7"/>
      <c r="B25" s="7"/>
      <c r="C25" s="7"/>
      <c r="D25" s="7"/>
      <c r="E25" s="7"/>
      <c r="F25" s="7"/>
      <c r="G25" s="7"/>
      <c r="H25" s="7"/>
      <c r="I25" s="7"/>
      <c r="J25" s="7"/>
      <c r="K25" s="7"/>
      <c r="L25" s="7"/>
      <c r="M25" s="7"/>
      <c r="N25" s="7"/>
      <c r="O25" s="7"/>
      <c r="P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row r="34" spans="1:19" hidden="1"/>
    <row r="35" spans="1:19" hidden="1"/>
    <row r="36" spans="1:19" hidden="1"/>
    <row r="37" spans="1:19" hidden="1"/>
    <row r="38" spans="1:19" hidden="1"/>
  </sheetData>
  <mergeCells count="6">
    <mergeCell ref="G12:P12"/>
    <mergeCell ref="G2:P2"/>
    <mergeCell ref="G3:P3"/>
    <mergeCell ref="G9:P9"/>
    <mergeCell ref="G10:P10"/>
    <mergeCell ref="G11:P1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4E634B-91D2-440B-8750-DA5524FEC293}">
          <x14:formula1>
            <xm:f>'C:\juan\SALUD\03. Carpeta de trabajo\[Plantilla_Ejecución presupuestal 2018.xlsx]Tablas'!#REF!</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F717-06BB-4040-BE0F-7A1CD27162CD}">
  <dimension ref="A1:S33"/>
  <sheetViews>
    <sheetView showGridLines="0" zoomScaleNormal="100" workbookViewId="0">
      <selection activeCell="K9" sqref="K9"/>
    </sheetView>
  </sheetViews>
  <sheetFormatPr defaultColWidth="0" defaultRowHeight="0" customHeight="1" zeroHeight="1"/>
  <cols>
    <col min="1" max="15" width="8.88671875" style="14" customWidth="1"/>
    <col min="16" max="16" width="40.77734375" style="14" customWidth="1"/>
    <col min="17" max="19" width="6.33203125" customWidth="1"/>
    <col min="20" max="16384" width="8.88671875" hidden="1"/>
  </cols>
  <sheetData>
    <row r="1" spans="1:19" s="2" customFormat="1" ht="9" customHeight="1">
      <c r="A1" s="7"/>
      <c r="B1" s="8"/>
      <c r="C1" s="8"/>
      <c r="D1" s="8"/>
      <c r="E1" s="8"/>
      <c r="F1" s="8"/>
      <c r="G1" s="8"/>
      <c r="H1" s="8"/>
      <c r="I1" s="8"/>
      <c r="J1" s="8"/>
      <c r="K1" s="8"/>
      <c r="L1" s="8"/>
      <c r="M1" s="8"/>
      <c r="N1" s="8"/>
      <c r="O1" s="8"/>
      <c r="P1" s="8"/>
      <c r="Q1" s="1"/>
      <c r="S1" s="1"/>
    </row>
    <row r="2" spans="1:19" s="2" customFormat="1" ht="9" customHeight="1">
      <c r="A2" s="8"/>
      <c r="B2" s="9"/>
      <c r="C2" s="9"/>
      <c r="D2" s="9"/>
      <c r="E2" s="8"/>
      <c r="F2" s="8"/>
      <c r="G2" s="8"/>
      <c r="H2" s="8"/>
      <c r="I2" s="8"/>
      <c r="J2" s="8"/>
      <c r="K2" s="8"/>
      <c r="L2" s="8"/>
      <c r="M2" s="8"/>
      <c r="N2" s="8"/>
      <c r="O2" s="8"/>
      <c r="P2" s="8"/>
      <c r="Q2" s="1"/>
      <c r="S2" s="1"/>
    </row>
    <row r="3" spans="1:19" s="2" customFormat="1" ht="18">
      <c r="A3" s="7"/>
      <c r="B3" s="10"/>
      <c r="C3" s="10"/>
      <c r="D3" s="10"/>
      <c r="E3" s="10"/>
      <c r="F3" s="10"/>
      <c r="G3" s="15"/>
      <c r="H3" s="15"/>
      <c r="I3" s="15"/>
      <c r="J3" s="15"/>
      <c r="K3" s="15"/>
      <c r="L3" s="15"/>
      <c r="M3" s="15"/>
      <c r="N3" s="15"/>
      <c r="O3" s="15"/>
      <c r="P3" s="15"/>
      <c r="Q3" s="1"/>
      <c r="S3" s="1"/>
    </row>
    <row r="4" spans="1:19" s="2" customFormat="1" ht="13.8">
      <c r="A4" s="7"/>
      <c r="B4" s="7"/>
      <c r="C4" s="7"/>
      <c r="D4" s="11"/>
      <c r="E4" s="11"/>
      <c r="F4" s="11"/>
      <c r="G4" s="11"/>
      <c r="H4" s="11"/>
      <c r="I4" s="11"/>
      <c r="J4" s="7"/>
      <c r="K4" s="7"/>
      <c r="L4" s="7"/>
      <c r="M4" s="7"/>
      <c r="N4" s="7"/>
      <c r="O4" s="7"/>
      <c r="P4" s="7"/>
      <c r="Q4" s="1"/>
      <c r="S4" s="1"/>
    </row>
    <row r="5" spans="1:19" s="2" customFormat="1" ht="11.4">
      <c r="A5" s="7"/>
      <c r="B5" s="7"/>
      <c r="C5" s="7"/>
      <c r="D5" s="7"/>
      <c r="E5" s="7"/>
      <c r="F5" s="7"/>
      <c r="G5" s="7"/>
      <c r="H5" s="7"/>
      <c r="O5" s="7"/>
      <c r="P5" s="7"/>
      <c r="Q5" s="1"/>
      <c r="S5" s="1"/>
    </row>
    <row r="6" spans="1:19" s="2" customFormat="1" ht="23.4">
      <c r="A6" s="7"/>
      <c r="B6" s="7"/>
      <c r="C6" s="7"/>
      <c r="D6" s="7"/>
      <c r="E6" s="7"/>
      <c r="F6" s="7"/>
      <c r="G6" s="7"/>
      <c r="H6" s="7"/>
      <c r="I6" s="19"/>
      <c r="J6" s="19"/>
      <c r="K6" s="19" t="s">
        <v>2</v>
      </c>
      <c r="L6" s="19"/>
      <c r="M6" s="19"/>
      <c r="N6" s="19"/>
      <c r="O6" s="7"/>
      <c r="Q6" s="1"/>
      <c r="S6" s="1"/>
    </row>
    <row r="7" spans="1:19" s="2" customFormat="1" ht="22.8">
      <c r="A7" s="7"/>
      <c r="B7" s="7"/>
      <c r="C7" s="7"/>
      <c r="D7" s="7"/>
      <c r="E7" s="7"/>
      <c r="F7" s="7"/>
      <c r="G7" s="7"/>
      <c r="H7" s="7"/>
      <c r="K7" s="20"/>
      <c r="L7" s="20"/>
      <c r="O7" s="7"/>
      <c r="Q7" s="1"/>
      <c r="S7" s="1"/>
    </row>
    <row r="8" spans="1:19" s="2" customFormat="1" ht="22.8">
      <c r="A8" s="7"/>
      <c r="B8" s="7"/>
      <c r="C8" s="7"/>
      <c r="D8" s="7"/>
      <c r="E8" s="7"/>
      <c r="F8" s="7"/>
      <c r="G8" s="7"/>
      <c r="H8" s="7"/>
      <c r="K8" s="21" t="s">
        <v>105</v>
      </c>
      <c r="L8" s="22"/>
      <c r="O8" s="7"/>
      <c r="Q8" s="1"/>
      <c r="S8" s="1"/>
    </row>
    <row r="9" spans="1:19" s="2" customFormat="1" ht="20.399999999999999" customHeight="1">
      <c r="A9" s="7"/>
      <c r="B9" s="7"/>
      <c r="C9" s="7"/>
      <c r="D9" s="7"/>
      <c r="E9" s="7"/>
      <c r="F9" s="7"/>
      <c r="G9" s="16"/>
      <c r="H9" s="16"/>
      <c r="L9" s="23"/>
      <c r="O9" s="16"/>
      <c r="Q9" s="3"/>
      <c r="R9" s="4"/>
      <c r="S9" s="1"/>
    </row>
    <row r="10" spans="1:19" s="2" customFormat="1" ht="20.399999999999999" customHeight="1">
      <c r="A10" s="7"/>
      <c r="B10" s="7"/>
      <c r="C10" s="7"/>
      <c r="D10" s="7"/>
      <c r="E10" s="7"/>
      <c r="F10" s="7"/>
      <c r="G10" s="15"/>
      <c r="H10" s="15"/>
      <c r="K10" s="2" t="s">
        <v>109</v>
      </c>
      <c r="L10" s="23"/>
      <c r="O10" s="15"/>
      <c r="Q10" s="5"/>
      <c r="R10" s="6"/>
      <c r="S10" s="1"/>
    </row>
    <row r="11" spans="1:19" s="2" customFormat="1" ht="20.399999999999999" customHeight="1">
      <c r="A11" s="7"/>
      <c r="B11" s="7"/>
      <c r="C11" s="7"/>
      <c r="D11" s="7"/>
      <c r="E11" s="7"/>
      <c r="F11" s="7"/>
      <c r="G11" s="17"/>
      <c r="H11" s="17"/>
      <c r="I11" s="24"/>
      <c r="J11" s="24"/>
      <c r="K11" s="2" t="s">
        <v>110</v>
      </c>
      <c r="L11" s="23"/>
      <c r="M11" s="24"/>
      <c r="O11" s="17"/>
      <c r="Q11" s="1"/>
      <c r="S11" s="1"/>
    </row>
    <row r="12" spans="1:19" s="2" customFormat="1" ht="20.399999999999999" customHeight="1">
      <c r="A12" s="7"/>
      <c r="B12" s="7"/>
      <c r="C12" s="7"/>
      <c r="D12" s="7"/>
      <c r="E12" s="7"/>
      <c r="F12" s="7"/>
      <c r="G12" s="18"/>
      <c r="H12" s="18"/>
      <c r="J12" s="24"/>
      <c r="K12" s="2" t="s">
        <v>111</v>
      </c>
      <c r="L12" s="23"/>
      <c r="M12" s="24"/>
      <c r="O12" s="18"/>
      <c r="Q12" s="1"/>
      <c r="S12" s="1"/>
    </row>
    <row r="13" spans="1:19" s="2" customFormat="1" ht="20.399999999999999" customHeight="1">
      <c r="A13" s="7"/>
      <c r="B13" s="7"/>
      <c r="C13" s="7"/>
      <c r="D13" s="7"/>
      <c r="E13" s="7"/>
      <c r="F13" s="7"/>
      <c r="G13" s="7"/>
      <c r="H13" s="7"/>
      <c r="I13" s="24"/>
      <c r="J13" s="24"/>
      <c r="K13" s="2" t="s">
        <v>108</v>
      </c>
      <c r="L13" s="24"/>
      <c r="M13" s="24"/>
      <c r="O13" s="7"/>
      <c r="Q13" s="1"/>
      <c r="S13" s="1"/>
    </row>
    <row r="14" spans="1:19" s="2" customFormat="1" ht="20.399999999999999" customHeight="1">
      <c r="A14" s="7"/>
      <c r="B14" s="7"/>
      <c r="C14" s="7"/>
      <c r="D14" s="7"/>
      <c r="E14" s="7"/>
      <c r="F14" s="7"/>
      <c r="G14" s="7"/>
      <c r="H14" s="7"/>
      <c r="I14" s="24"/>
      <c r="J14" s="24"/>
      <c r="K14" s="2" t="s">
        <v>107</v>
      </c>
      <c r="L14" s="24"/>
      <c r="M14" s="24"/>
      <c r="O14" s="7"/>
      <c r="Q14" s="1"/>
      <c r="S14" s="1"/>
    </row>
    <row r="15" spans="1:19" s="2" customFormat="1" ht="20.399999999999999" customHeight="1">
      <c r="A15" s="7"/>
      <c r="B15" s="7"/>
      <c r="C15" s="7"/>
      <c r="D15" s="7"/>
      <c r="E15" s="7"/>
      <c r="F15" s="7"/>
      <c r="G15" s="7"/>
      <c r="H15" s="7"/>
      <c r="I15" s="24"/>
      <c r="J15" s="24"/>
      <c r="L15" s="24"/>
      <c r="M15" s="24"/>
      <c r="O15" s="7"/>
      <c r="Q15" s="1"/>
      <c r="S15" s="1"/>
    </row>
    <row r="16" spans="1:19" s="2" customFormat="1" ht="20.399999999999999" customHeight="1">
      <c r="A16" s="7"/>
      <c r="B16" s="7"/>
      <c r="C16" s="7"/>
      <c r="D16" s="7"/>
      <c r="E16" s="7"/>
      <c r="F16" s="7"/>
      <c r="G16" s="7"/>
      <c r="H16" s="7"/>
      <c r="I16" s="24"/>
      <c r="J16" s="24"/>
      <c r="L16" s="24"/>
      <c r="M16" s="24"/>
      <c r="O16" s="7"/>
      <c r="Q16" s="1"/>
      <c r="S16" s="1"/>
    </row>
    <row r="17" spans="1:19" s="2" customFormat="1" ht="11.4">
      <c r="A17" s="7"/>
      <c r="B17" s="7"/>
      <c r="C17" s="7"/>
      <c r="D17" s="7"/>
      <c r="E17" s="7"/>
      <c r="F17" s="7"/>
      <c r="G17" s="7"/>
      <c r="H17" s="7"/>
      <c r="I17" s="24"/>
      <c r="J17" s="24"/>
      <c r="L17" s="24"/>
      <c r="M17" s="24"/>
      <c r="O17" s="7"/>
      <c r="Q17" s="1"/>
      <c r="S17" s="1"/>
    </row>
    <row r="18" spans="1:19" s="2" customFormat="1" ht="14.4">
      <c r="A18" s="7"/>
      <c r="B18" s="7"/>
      <c r="C18" s="7"/>
      <c r="D18" s="7"/>
      <c r="E18" s="7"/>
      <c r="F18" s="7"/>
      <c r="G18" s="7"/>
      <c r="H18" s="7"/>
      <c r="I18" s="24"/>
      <c r="J18" s="24"/>
      <c r="K18"/>
      <c r="L18" s="24"/>
      <c r="O18" s="7"/>
      <c r="Q18" s="1"/>
      <c r="S18" s="1"/>
    </row>
    <row r="19" spans="1:19" s="2" customFormat="1" ht="13.8">
      <c r="A19" s="7"/>
      <c r="B19" s="7"/>
      <c r="C19" s="7"/>
      <c r="D19" s="7"/>
      <c r="E19" s="7"/>
      <c r="F19" s="7"/>
      <c r="G19" s="13"/>
      <c r="H19" s="13"/>
      <c r="I19" s="24"/>
      <c r="J19" s="24"/>
      <c r="K19" s="24"/>
      <c r="L19" s="24"/>
      <c r="O19" s="13"/>
      <c r="Q19" s="1"/>
      <c r="S19" s="1"/>
    </row>
    <row r="20" spans="1:19" s="2" customFormat="1" ht="11.4">
      <c r="A20" s="7"/>
      <c r="B20" s="7"/>
      <c r="C20" s="7"/>
      <c r="D20" s="7"/>
      <c r="E20" s="7"/>
      <c r="F20" s="7"/>
      <c r="G20" s="7"/>
      <c r="H20" s="7"/>
      <c r="I20" s="7"/>
      <c r="J20" s="7"/>
      <c r="K20" s="7"/>
      <c r="L20" s="7"/>
      <c r="O20" s="7"/>
      <c r="Q20" s="1"/>
      <c r="S20" s="1"/>
    </row>
    <row r="21" spans="1:19" s="2" customFormat="1" ht="11.4">
      <c r="A21" s="7"/>
      <c r="B21" s="7"/>
      <c r="C21" s="7"/>
      <c r="D21" s="7"/>
      <c r="E21" s="7"/>
      <c r="F21" s="7"/>
      <c r="G21" s="7"/>
      <c r="H21" s="7"/>
      <c r="I21" s="7"/>
      <c r="J21" s="7"/>
      <c r="K21" s="7"/>
      <c r="L21" s="7"/>
      <c r="O21" s="7"/>
      <c r="Q21" s="1"/>
      <c r="S21" s="1"/>
    </row>
    <row r="22" spans="1:19" s="2" customFormat="1" ht="11.4">
      <c r="A22" s="7"/>
      <c r="B22" s="7"/>
      <c r="C22" s="7"/>
      <c r="D22" s="7"/>
      <c r="E22" s="7"/>
      <c r="F22" s="7"/>
      <c r="G22" s="7"/>
      <c r="H22" s="7"/>
      <c r="I22" s="7"/>
      <c r="J22" s="7"/>
      <c r="K22" s="7"/>
      <c r="L22" s="7"/>
      <c r="O22" s="7"/>
      <c r="Q22" s="1"/>
      <c r="S22" s="1"/>
    </row>
    <row r="23" spans="1:19" s="2" customFormat="1" ht="11.4">
      <c r="A23" s="7"/>
      <c r="B23" s="7"/>
      <c r="C23" s="7"/>
      <c r="D23" s="7"/>
      <c r="E23" s="7"/>
      <c r="F23" s="7"/>
      <c r="G23" s="7"/>
      <c r="H23" s="7"/>
      <c r="I23" s="7"/>
      <c r="J23" s="7"/>
      <c r="K23" s="7"/>
      <c r="L23" s="7"/>
      <c r="O23" s="7"/>
      <c r="Q23" s="1"/>
      <c r="S23" s="1"/>
    </row>
    <row r="24" spans="1:19" s="2" customFormat="1" ht="11.4">
      <c r="A24" s="7"/>
      <c r="B24" s="7"/>
      <c r="C24" s="7"/>
      <c r="D24" s="7"/>
      <c r="E24" s="7"/>
      <c r="F24" s="7"/>
      <c r="G24" s="7"/>
      <c r="H24" s="7"/>
      <c r="I24" s="7"/>
      <c r="J24" s="7"/>
      <c r="K24" s="7"/>
      <c r="L24" s="7"/>
      <c r="M24" s="7"/>
      <c r="N24" s="7"/>
      <c r="O24" s="7"/>
      <c r="Q24" s="1"/>
      <c r="S24" s="1"/>
    </row>
    <row r="25" spans="1:19" s="2" customFormat="1" ht="11.4">
      <c r="A25" s="7"/>
      <c r="B25" s="7"/>
      <c r="C25" s="7"/>
      <c r="D25" s="7"/>
      <c r="E25" s="7"/>
      <c r="F25" s="7"/>
      <c r="G25" s="7"/>
      <c r="H25" s="7"/>
      <c r="I25" s="7"/>
      <c r="J25" s="7"/>
      <c r="K25" s="7"/>
      <c r="L25" s="7"/>
      <c r="M25" s="7"/>
      <c r="N25" s="7"/>
      <c r="O25" s="7"/>
      <c r="Q25" s="1"/>
      <c r="S25" s="1"/>
    </row>
    <row r="26" spans="1:19" s="2" customFormat="1" ht="11.4">
      <c r="A26" s="7"/>
      <c r="B26" s="7"/>
      <c r="C26" s="7"/>
      <c r="D26" s="7"/>
      <c r="E26" s="7"/>
      <c r="F26" s="7"/>
      <c r="G26" s="7"/>
      <c r="H26" s="7"/>
      <c r="I26" s="7"/>
      <c r="J26" s="7"/>
      <c r="K26" s="7"/>
      <c r="L26" s="7"/>
      <c r="M26" s="7"/>
      <c r="N26" s="7"/>
      <c r="O26" s="7"/>
      <c r="P26" s="7"/>
      <c r="Q26" s="1"/>
      <c r="S26" s="1"/>
    </row>
    <row r="27" spans="1:19" s="2" customFormat="1" ht="11.4">
      <c r="A27" s="7"/>
      <c r="B27" s="7"/>
      <c r="C27" s="7"/>
      <c r="D27" s="7"/>
      <c r="E27" s="7"/>
      <c r="F27" s="7"/>
      <c r="G27" s="7"/>
      <c r="H27" s="7"/>
      <c r="I27" s="7"/>
      <c r="J27" s="7"/>
      <c r="K27" s="7"/>
      <c r="L27" s="7"/>
      <c r="M27" s="7"/>
      <c r="N27" s="7"/>
      <c r="O27" s="7"/>
      <c r="P27" s="7"/>
      <c r="Q27" s="1"/>
      <c r="S27" s="1"/>
    </row>
    <row r="28" spans="1:19" s="2" customFormat="1" ht="11.4">
      <c r="A28" s="7"/>
      <c r="B28" s="7"/>
      <c r="C28" s="7"/>
      <c r="D28" s="7"/>
      <c r="E28" s="7"/>
      <c r="F28" s="7"/>
      <c r="G28" s="7"/>
      <c r="H28" s="7"/>
      <c r="I28" s="7"/>
      <c r="J28" s="7"/>
      <c r="K28" s="7"/>
      <c r="L28" s="7"/>
      <c r="M28" s="7"/>
      <c r="N28" s="7"/>
      <c r="O28" s="7"/>
      <c r="P28" s="7"/>
      <c r="Q28" s="1"/>
      <c r="S28" s="1"/>
    </row>
    <row r="29" spans="1:19" s="2" customFormat="1" ht="11.4">
      <c r="A29" s="7"/>
      <c r="B29" s="7"/>
      <c r="C29" s="7"/>
      <c r="D29" s="7"/>
      <c r="E29" s="7"/>
      <c r="F29" s="7"/>
      <c r="G29" s="7"/>
      <c r="H29" s="7"/>
      <c r="I29" s="7"/>
      <c r="J29" s="7"/>
      <c r="K29" s="7"/>
      <c r="L29" s="7"/>
      <c r="M29" s="7"/>
      <c r="N29" s="7"/>
      <c r="O29" s="7"/>
      <c r="P29" s="7"/>
      <c r="Q29" s="1"/>
      <c r="S29" s="1"/>
    </row>
    <row r="30" spans="1:19" s="2" customFormat="1" ht="11.4">
      <c r="A30" s="7"/>
      <c r="B30" s="7"/>
      <c r="C30" s="7"/>
      <c r="D30" s="7"/>
      <c r="E30" s="7"/>
      <c r="F30" s="7"/>
      <c r="G30" s="7"/>
      <c r="H30" s="7"/>
      <c r="I30" s="7"/>
      <c r="J30" s="7"/>
      <c r="K30" s="7"/>
      <c r="L30" s="7"/>
      <c r="M30" s="7"/>
      <c r="N30" s="7"/>
      <c r="O30" s="7"/>
      <c r="P30" s="7"/>
      <c r="Q30" s="1"/>
      <c r="S30" s="1"/>
    </row>
    <row r="31" spans="1:19" s="2" customFormat="1" ht="11.4">
      <c r="A31" s="7"/>
      <c r="B31" s="7"/>
      <c r="C31" s="7"/>
      <c r="D31" s="7"/>
      <c r="E31" s="7"/>
      <c r="F31" s="7"/>
      <c r="G31" s="7"/>
      <c r="H31" s="7"/>
      <c r="I31" s="7"/>
      <c r="J31" s="7"/>
      <c r="K31" s="7"/>
      <c r="L31" s="7"/>
      <c r="M31" s="7"/>
      <c r="N31" s="7"/>
      <c r="O31" s="7"/>
      <c r="P31" s="7"/>
      <c r="Q31" s="1"/>
      <c r="S31" s="1"/>
    </row>
    <row r="32" spans="1:19" s="2" customFormat="1" ht="11.4">
      <c r="A32" s="7"/>
      <c r="B32" s="7"/>
      <c r="C32" s="7"/>
      <c r="D32" s="7"/>
      <c r="E32" s="7"/>
      <c r="F32" s="7"/>
      <c r="G32" s="7"/>
      <c r="H32" s="7"/>
      <c r="I32" s="7"/>
      <c r="J32" s="7"/>
      <c r="K32" s="7"/>
      <c r="L32" s="7"/>
      <c r="M32" s="7"/>
      <c r="N32" s="7"/>
      <c r="O32" s="7"/>
      <c r="P32" s="7"/>
      <c r="Q32" s="1"/>
      <c r="S32" s="1"/>
    </row>
    <row r="33" spans="1:19" s="2" customFormat="1" ht="11.4">
      <c r="A33" s="7"/>
      <c r="B33" s="7"/>
      <c r="C33" s="7"/>
      <c r="D33" s="7"/>
      <c r="E33" s="7"/>
      <c r="F33" s="7"/>
      <c r="G33" s="7"/>
      <c r="H33" s="7"/>
      <c r="I33" s="7"/>
      <c r="J33" s="7"/>
      <c r="K33" s="7"/>
      <c r="L33" s="7"/>
      <c r="M33" s="7"/>
      <c r="N33" s="7"/>
      <c r="O33" s="7"/>
      <c r="P33" s="7"/>
      <c r="Q33" s="1"/>
      <c r="S33" s="1"/>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4F8DE94-DC35-457C-A997-038EE807EA56}">
          <x14:formula1>
            <xm:f>'C:\juan\SALUD\03. Carpeta de trabajo\[Plantilla_Ejecución presupuestal 2018.xlsx]Tablas'!#REF!</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0C5E8-74E3-44D1-875D-9119FF16E5F6}">
  <dimension ref="B1:AB102"/>
  <sheetViews>
    <sheetView zoomScale="85" zoomScaleNormal="85" workbookViewId="0">
      <selection activeCell="A6" sqref="A6"/>
    </sheetView>
  </sheetViews>
  <sheetFormatPr defaultColWidth="11.44140625" defaultRowHeight="12"/>
  <cols>
    <col min="1" max="1" width="11.6640625" style="25" customWidth="1"/>
    <col min="2" max="19" width="11.109375" style="25" customWidth="1"/>
    <col min="20" max="20" width="11.6640625" style="25" customWidth="1"/>
    <col min="21" max="27" width="11.44140625" style="25" customWidth="1"/>
    <col min="28" max="28" width="12.6640625" style="25" customWidth="1"/>
    <col min="29" max="16384" width="11.44140625" style="25"/>
  </cols>
  <sheetData>
    <row r="1" spans="2:28" ht="14.4">
      <c r="B1" s="26"/>
      <c r="C1" s="26"/>
      <c r="D1" s="26"/>
    </row>
    <row r="2" spans="2:28" ht="18">
      <c r="B2" s="270" t="s">
        <v>129</v>
      </c>
      <c r="C2" s="270"/>
      <c r="D2" s="270"/>
      <c r="E2" s="270"/>
      <c r="F2" s="270"/>
      <c r="G2" s="270"/>
      <c r="H2" s="270"/>
      <c r="I2" s="270"/>
      <c r="J2" s="270"/>
      <c r="K2" s="270"/>
      <c r="L2" s="270"/>
      <c r="M2" s="270"/>
      <c r="N2" s="270"/>
      <c r="O2" s="270"/>
      <c r="P2" s="270"/>
      <c r="Q2" s="270"/>
      <c r="R2" s="270"/>
      <c r="S2" s="270"/>
    </row>
    <row r="3" spans="2:28" ht="14.4" customHeight="1">
      <c r="B3" s="57" t="s">
        <v>3</v>
      </c>
      <c r="H3" s="27"/>
      <c r="K3" s="27"/>
      <c r="O3" s="27"/>
      <c r="P3" s="27"/>
      <c r="U3" s="250" t="s">
        <v>138</v>
      </c>
      <c r="V3" s="250"/>
      <c r="W3" s="250"/>
      <c r="X3" s="250"/>
      <c r="Y3" s="250"/>
      <c r="Z3" s="250"/>
      <c r="AA3" s="250"/>
    </row>
    <row r="4" spans="2:28" ht="14.4" customHeight="1">
      <c r="B4" s="27"/>
      <c r="H4" s="27"/>
      <c r="O4" s="27"/>
      <c r="P4" s="27"/>
      <c r="U4" s="250"/>
      <c r="V4" s="250"/>
      <c r="W4" s="250"/>
      <c r="X4" s="250"/>
      <c r="Y4" s="250"/>
      <c r="Z4" s="250"/>
      <c r="AA4" s="250"/>
      <c r="AB4" s="61"/>
    </row>
    <row r="5" spans="2:28" ht="14.4">
      <c r="U5" s="252" t="s">
        <v>43</v>
      </c>
      <c r="V5" s="252"/>
      <c r="W5" s="252"/>
      <c r="X5" s="252"/>
      <c r="Y5" s="252"/>
      <c r="Z5" s="252"/>
      <c r="AA5" s="252"/>
    </row>
    <row r="6" spans="2:28">
      <c r="B6" s="62"/>
      <c r="C6" s="63"/>
      <c r="D6" s="63"/>
      <c r="E6" s="63"/>
      <c r="F6" s="63"/>
      <c r="G6" s="63"/>
      <c r="H6" s="63"/>
      <c r="I6" s="63"/>
      <c r="J6" s="63"/>
      <c r="K6" s="63"/>
      <c r="L6" s="63"/>
      <c r="M6" s="63"/>
      <c r="N6" s="63"/>
      <c r="O6" s="63"/>
      <c r="P6" s="63"/>
      <c r="Q6" s="63"/>
      <c r="R6" s="63"/>
      <c r="S6" s="64"/>
    </row>
    <row r="7" spans="2:28">
      <c r="B7" s="65"/>
      <c r="C7" s="258" t="s">
        <v>3</v>
      </c>
      <c r="D7" s="258"/>
      <c r="E7" s="258"/>
      <c r="F7" s="258"/>
      <c r="G7" s="258"/>
      <c r="H7" s="258"/>
      <c r="I7" s="258"/>
      <c r="J7" s="258"/>
      <c r="K7" s="258"/>
      <c r="L7" s="258"/>
      <c r="M7" s="258"/>
      <c r="N7" s="258"/>
      <c r="O7" s="258"/>
      <c r="P7" s="258"/>
      <c r="Q7" s="258"/>
      <c r="R7" s="258"/>
      <c r="S7" s="66"/>
    </row>
    <row r="8" spans="2:28">
      <c r="B8" s="65"/>
      <c r="C8" s="253" t="s">
        <v>136</v>
      </c>
      <c r="D8" s="253"/>
      <c r="E8" s="253"/>
      <c r="F8" s="253"/>
      <c r="G8" s="253"/>
      <c r="H8" s="253"/>
      <c r="I8" s="253"/>
      <c r="J8" s="253"/>
      <c r="K8" s="253"/>
      <c r="L8" s="253"/>
      <c r="M8" s="253"/>
      <c r="N8" s="253"/>
      <c r="O8" s="253"/>
      <c r="P8" s="253"/>
      <c r="Q8" s="253"/>
      <c r="R8" s="253"/>
      <c r="S8" s="67"/>
    </row>
    <row r="9" spans="2:28">
      <c r="B9" s="65"/>
      <c r="C9" s="253"/>
      <c r="D9" s="253"/>
      <c r="E9" s="253"/>
      <c r="F9" s="253"/>
      <c r="G9" s="253"/>
      <c r="H9" s="253"/>
      <c r="I9" s="253"/>
      <c r="J9" s="253"/>
      <c r="K9" s="253"/>
      <c r="L9" s="253"/>
      <c r="M9" s="253"/>
      <c r="N9" s="253"/>
      <c r="O9" s="253"/>
      <c r="P9" s="253"/>
      <c r="Q9" s="253"/>
      <c r="R9" s="253"/>
      <c r="S9" s="67"/>
      <c r="U9" s="42"/>
      <c r="V9" s="42"/>
      <c r="W9" s="42"/>
      <c r="X9" s="42"/>
      <c r="Y9" s="42"/>
      <c r="Z9" s="42"/>
      <c r="AA9" s="42"/>
    </row>
    <row r="10" spans="2:28">
      <c r="B10" s="65"/>
      <c r="S10" s="66"/>
      <c r="U10" s="42"/>
      <c r="V10" s="42"/>
      <c r="W10" s="42"/>
      <c r="X10" s="42"/>
      <c r="Y10" s="42"/>
      <c r="Z10" s="42"/>
      <c r="AA10" s="42"/>
    </row>
    <row r="11" spans="2:28" ht="14.4">
      <c r="B11" s="65"/>
      <c r="C11" s="274" t="s">
        <v>130</v>
      </c>
      <c r="D11" s="274"/>
      <c r="E11" s="274"/>
      <c r="F11" s="274"/>
      <c r="G11" s="274"/>
      <c r="H11" s="274"/>
      <c r="I11" s="274"/>
      <c r="J11" s="206"/>
      <c r="K11" s="206"/>
      <c r="L11" s="206"/>
      <c r="M11" s="206"/>
      <c r="N11" s="206"/>
      <c r="O11" s="206"/>
      <c r="P11" s="28"/>
      <c r="S11" s="66"/>
      <c r="U11" s="42"/>
      <c r="V11" s="232" t="s">
        <v>44</v>
      </c>
      <c r="W11" s="232" t="s">
        <v>26</v>
      </c>
      <c r="X11" s="233" t="s">
        <v>45</v>
      </c>
      <c r="Y11" s="232" t="s">
        <v>46</v>
      </c>
      <c r="Z11" s="232" t="s">
        <v>8</v>
      </c>
      <c r="AA11" s="123"/>
      <c r="AB11" s="37"/>
    </row>
    <row r="12" spans="2:28" ht="14.4">
      <c r="B12" s="65"/>
      <c r="C12" s="275" t="s">
        <v>47</v>
      </c>
      <c r="D12" s="275"/>
      <c r="E12" s="275"/>
      <c r="F12" s="275"/>
      <c r="G12" s="275"/>
      <c r="H12" s="275"/>
      <c r="I12" s="275"/>
      <c r="K12" s="205"/>
      <c r="L12" s="205"/>
      <c r="P12" s="29"/>
      <c r="S12" s="66"/>
      <c r="U12" s="42"/>
      <c r="V12" s="234" t="s">
        <v>108</v>
      </c>
      <c r="W12" s="235">
        <v>303.11008899999996</v>
      </c>
      <c r="X12" s="235">
        <v>191.582481</v>
      </c>
      <c r="Y12" s="235">
        <f>+W12-X12</f>
        <v>111.52760799999996</v>
      </c>
      <c r="Z12" s="236">
        <v>0.63205577099744781</v>
      </c>
      <c r="AA12" s="125"/>
      <c r="AB12" s="37"/>
    </row>
    <row r="13" spans="2:28">
      <c r="B13" s="65"/>
      <c r="C13" s="254" t="s">
        <v>48</v>
      </c>
      <c r="D13" s="271">
        <v>2020</v>
      </c>
      <c r="E13" s="272"/>
      <c r="F13" s="273"/>
      <c r="G13" s="271">
        <v>2019</v>
      </c>
      <c r="H13" s="272"/>
      <c r="I13" s="273"/>
      <c r="K13" s="254" t="s">
        <v>49</v>
      </c>
      <c r="L13" s="256" t="s">
        <v>38</v>
      </c>
      <c r="P13" s="90"/>
      <c r="S13" s="66"/>
      <c r="U13" s="42"/>
      <c r="V13" s="234" t="s">
        <v>109</v>
      </c>
      <c r="W13" s="235">
        <v>173.44027700000001</v>
      </c>
      <c r="X13" s="235">
        <v>41.238256999999997</v>
      </c>
      <c r="Y13" s="235">
        <f>+W13-X13</f>
        <v>132.20202</v>
      </c>
      <c r="Z13" s="236">
        <v>0.2377663234474654</v>
      </c>
      <c r="AA13" s="125"/>
      <c r="AB13" s="37"/>
    </row>
    <row r="14" spans="2:28">
      <c r="B14" s="65"/>
      <c r="C14" s="255"/>
      <c r="D14" s="202" t="s">
        <v>6</v>
      </c>
      <c r="E14" s="202" t="s">
        <v>45</v>
      </c>
      <c r="F14" s="202" t="s">
        <v>8</v>
      </c>
      <c r="G14" s="202" t="s">
        <v>6</v>
      </c>
      <c r="H14" s="202" t="s">
        <v>45</v>
      </c>
      <c r="I14" s="202" t="s">
        <v>8</v>
      </c>
      <c r="K14" s="255"/>
      <c r="L14" s="257"/>
      <c r="P14" s="90"/>
      <c r="Q14" s="69"/>
      <c r="S14" s="66"/>
      <c r="U14" s="42"/>
      <c r="V14" s="234" t="s">
        <v>110</v>
      </c>
      <c r="W14" s="235">
        <v>75.565178000000017</v>
      </c>
      <c r="X14" s="235">
        <v>44.395423999999998</v>
      </c>
      <c r="Y14" s="235">
        <f>+W14-X14</f>
        <v>31.169754000000019</v>
      </c>
      <c r="Z14" s="236">
        <v>0.5875116710503876</v>
      </c>
      <c r="AA14" s="125"/>
      <c r="AB14" s="37"/>
    </row>
    <row r="15" spans="2:28">
      <c r="B15" s="65"/>
      <c r="C15" s="85" t="s">
        <v>109</v>
      </c>
      <c r="D15" s="56">
        <f>+'1. Cajamarca'!E20/1000</f>
        <v>173.44027700000001</v>
      </c>
      <c r="E15" s="56">
        <f>+'1. Cajamarca'!F20/1000</f>
        <v>41.238256999999997</v>
      </c>
      <c r="F15" s="84">
        <f t="shared" ref="F15:F20" si="0">+E15/D15</f>
        <v>0.2377663234474654</v>
      </c>
      <c r="G15" s="56">
        <f>+'1. Cajamarca'!H20/1000</f>
        <v>172.30674900000002</v>
      </c>
      <c r="H15" s="56">
        <f>+'1. Cajamarca'!I20/1000</f>
        <v>37.581550999999997</v>
      </c>
      <c r="I15" s="84">
        <f t="shared" ref="I15:I20" si="1">+H15/G15</f>
        <v>0.21810840967117306</v>
      </c>
      <c r="K15" s="207">
        <f t="shared" ref="K15:K20" si="2">D15/$D$20*100</f>
        <v>26.634068680510886</v>
      </c>
      <c r="L15" s="207">
        <f t="shared" ref="L15:L20" si="3">(F15-I15)*100</f>
        <v>1.9657913776292335</v>
      </c>
      <c r="P15" s="74"/>
      <c r="Q15" s="70"/>
      <c r="S15" s="66"/>
      <c r="U15" s="42"/>
      <c r="V15" s="234" t="s">
        <v>111</v>
      </c>
      <c r="W15" s="235">
        <v>60.810040999999998</v>
      </c>
      <c r="X15" s="235">
        <v>30.891548999999998</v>
      </c>
      <c r="Y15" s="235">
        <f>+W15-X15</f>
        <v>29.918492000000001</v>
      </c>
      <c r="Z15" s="236">
        <v>0.50800079217180594</v>
      </c>
      <c r="AA15" s="125"/>
      <c r="AB15" s="37"/>
    </row>
    <row r="16" spans="2:28">
      <c r="B16" s="65"/>
      <c r="C16" s="85" t="s">
        <v>110</v>
      </c>
      <c r="D16" s="56">
        <f>+'2. La Libertad'!E20/1000</f>
        <v>75.565178000000017</v>
      </c>
      <c r="E16" s="56">
        <f>+'2. La Libertad'!F20/1000</f>
        <v>44.395423999999998</v>
      </c>
      <c r="F16" s="84">
        <f t="shared" si="0"/>
        <v>0.5875116710503876</v>
      </c>
      <c r="G16" s="56">
        <f>+'2. La Libertad'!H20/1000</f>
        <v>81.607332999999997</v>
      </c>
      <c r="H16" s="56">
        <f>+'2. La Libertad'!I20/1000</f>
        <v>42.919896999999999</v>
      </c>
      <c r="I16" s="84">
        <f t="shared" si="1"/>
        <v>0.52593186693161509</v>
      </c>
      <c r="K16" s="207">
        <f t="shared" si="2"/>
        <v>11.604041319116611</v>
      </c>
      <c r="L16" s="207">
        <f t="shared" si="3"/>
        <v>6.1579804118772508</v>
      </c>
      <c r="P16" s="74"/>
      <c r="S16" s="66"/>
      <c r="U16" s="42"/>
      <c r="V16" s="234" t="s">
        <v>107</v>
      </c>
      <c r="W16" s="235">
        <v>38.271493</v>
      </c>
      <c r="X16" s="235">
        <v>21.777544000000002</v>
      </c>
      <c r="Y16" s="235">
        <f>+W16-X16</f>
        <v>16.493948999999997</v>
      </c>
      <c r="Z16" s="236">
        <v>0.56902781399199664</v>
      </c>
      <c r="AA16" s="125"/>
      <c r="AB16" s="37"/>
    </row>
    <row r="17" spans="2:28">
      <c r="B17" s="65"/>
      <c r="C17" s="85" t="s">
        <v>111</v>
      </c>
      <c r="D17" s="56">
        <f>+'3. Lambayeque'!E20/1000</f>
        <v>60.810040999999998</v>
      </c>
      <c r="E17" s="56">
        <f>+'3. Lambayeque'!F20/1000</f>
        <v>30.891548999999998</v>
      </c>
      <c r="F17" s="84">
        <f t="shared" si="0"/>
        <v>0.50800079217180594</v>
      </c>
      <c r="G17" s="56">
        <f>+'3. Lambayeque'!H20/1000</f>
        <v>41.230169000000004</v>
      </c>
      <c r="H17" s="56">
        <f>+'3. Lambayeque'!I20/1000</f>
        <v>18.898372999999999</v>
      </c>
      <c r="I17" s="84">
        <f t="shared" si="1"/>
        <v>0.45836273433659702</v>
      </c>
      <c r="K17" s="207">
        <f t="shared" si="2"/>
        <v>9.3381931606271742</v>
      </c>
      <c r="L17" s="207">
        <f t="shared" si="3"/>
        <v>4.9638057835208915</v>
      </c>
      <c r="P17" s="74"/>
      <c r="S17" s="66"/>
      <c r="U17" s="42"/>
      <c r="V17" s="42"/>
      <c r="W17" s="124"/>
      <c r="X17" s="124"/>
      <c r="Y17" s="124"/>
      <c r="Z17" s="125"/>
      <c r="AA17" s="125"/>
      <c r="AB17" s="37"/>
    </row>
    <row r="18" spans="2:28">
      <c r="B18" s="65"/>
      <c r="C18" s="85" t="s">
        <v>108</v>
      </c>
      <c r="D18" s="56">
        <f>+'4. Piura'!E20/1000</f>
        <v>303.11008899999996</v>
      </c>
      <c r="E18" s="56">
        <f>+'4. Piura'!F20/1000</f>
        <v>191.582481</v>
      </c>
      <c r="F18" s="84">
        <f t="shared" si="0"/>
        <v>0.63205577099744781</v>
      </c>
      <c r="G18" s="56">
        <f>+'4. Piura'!H20/1000</f>
        <v>285.45909999999998</v>
      </c>
      <c r="H18" s="56">
        <f>+'4. Piura'!I20/1000</f>
        <v>95.886540999999994</v>
      </c>
      <c r="I18" s="84">
        <f t="shared" si="1"/>
        <v>0.33590290517976129</v>
      </c>
      <c r="K18" s="207">
        <f t="shared" si="2"/>
        <v>46.546598447728293</v>
      </c>
      <c r="L18" s="207">
        <f t="shared" si="3"/>
        <v>29.61528658176865</v>
      </c>
      <c r="P18" s="74"/>
      <c r="S18" s="66"/>
      <c r="U18" s="42"/>
      <c r="V18" s="42"/>
      <c r="W18" s="124"/>
      <c r="X18" s="124"/>
      <c r="Y18" s="124"/>
      <c r="Z18" s="125"/>
      <c r="AA18" s="125"/>
      <c r="AB18" s="37"/>
    </row>
    <row r="19" spans="2:28">
      <c r="B19" s="65"/>
      <c r="C19" s="85" t="s">
        <v>107</v>
      </c>
      <c r="D19" s="56">
        <f>+'5. Tumbes'!E20/1000</f>
        <v>38.271493</v>
      </c>
      <c r="E19" s="56">
        <f>+'5. Tumbes'!F20/1000</f>
        <v>21.777544000000002</v>
      </c>
      <c r="F19" s="84">
        <f t="shared" si="0"/>
        <v>0.56902781399199664</v>
      </c>
      <c r="G19" s="56">
        <f>+'5. Tumbes'!H20/1000</f>
        <v>8.4898250000000015</v>
      </c>
      <c r="H19" s="56">
        <f>+'5. Tumbes'!I20/1000</f>
        <v>4.1809890000000003</v>
      </c>
      <c r="I19" s="84">
        <f t="shared" si="1"/>
        <v>0.49247057507074637</v>
      </c>
      <c r="K19" s="207">
        <f t="shared" si="2"/>
        <v>5.8770983920170483</v>
      </c>
      <c r="L19" s="207">
        <f t="shared" si="3"/>
        <v>7.6557238921250272</v>
      </c>
      <c r="P19" s="74"/>
      <c r="S19" s="66"/>
      <c r="U19" s="42"/>
      <c r="V19" s="42"/>
      <c r="W19" s="124"/>
      <c r="X19" s="124"/>
      <c r="Y19" s="124"/>
      <c r="Z19" s="125"/>
      <c r="AA19" s="125"/>
      <c r="AB19" s="37"/>
    </row>
    <row r="20" spans="2:28">
      <c r="B20" s="65"/>
      <c r="C20" s="86" t="s">
        <v>131</v>
      </c>
      <c r="D20" s="87">
        <f>SUM(D15:D19)</f>
        <v>651.19707799999992</v>
      </c>
      <c r="E20" s="87">
        <f>SUM(E15:E19)</f>
        <v>329.88525499999997</v>
      </c>
      <c r="F20" s="88">
        <f t="shared" si="0"/>
        <v>0.50658282437809099</v>
      </c>
      <c r="G20" s="87">
        <f>SUM(G15:G19)</f>
        <v>589.09317599999997</v>
      </c>
      <c r="H20" s="87">
        <f>SUM(H15:H19)</f>
        <v>199.46735100000001</v>
      </c>
      <c r="I20" s="88">
        <f t="shared" si="1"/>
        <v>0.33860068173663588</v>
      </c>
      <c r="K20" s="208">
        <f t="shared" si="2"/>
        <v>100</v>
      </c>
      <c r="L20" s="208">
        <f t="shared" si="3"/>
        <v>16.798214264145511</v>
      </c>
      <c r="P20" s="77"/>
      <c r="S20" s="66"/>
      <c r="U20" s="42"/>
      <c r="V20" s="42"/>
      <c r="W20" s="124"/>
      <c r="X20" s="124"/>
      <c r="Y20" s="124"/>
      <c r="Z20" s="125"/>
      <c r="AA20" s="125"/>
      <c r="AB20" s="37"/>
    </row>
    <row r="21" spans="2:28">
      <c r="B21" s="65"/>
      <c r="C21" s="135" t="s">
        <v>117</v>
      </c>
      <c r="E21" s="31"/>
      <c r="F21" s="40"/>
      <c r="G21" s="40"/>
      <c r="H21" s="40"/>
      <c r="I21" s="40"/>
      <c r="K21" s="40"/>
      <c r="L21" s="40"/>
      <c r="P21" s="89"/>
      <c r="Q21" s="69"/>
      <c r="S21" s="66"/>
      <c r="U21" s="42"/>
      <c r="V21" s="42"/>
      <c r="W21" s="42"/>
      <c r="X21" s="50"/>
      <c r="Y21" s="42"/>
      <c r="Z21" s="42"/>
      <c r="AA21" s="42"/>
    </row>
    <row r="22" spans="2:28">
      <c r="B22" s="65"/>
      <c r="C22" s="136" t="s">
        <v>94</v>
      </c>
      <c r="E22" s="33"/>
      <c r="F22" s="35"/>
      <c r="G22" s="35"/>
      <c r="H22" s="35"/>
      <c r="I22" s="35"/>
      <c r="K22" s="35"/>
      <c r="L22" s="35"/>
      <c r="M22" s="35"/>
      <c r="N22" s="35"/>
      <c r="O22" s="35"/>
      <c r="P22" s="27"/>
      <c r="Q22" s="69"/>
      <c r="S22" s="66"/>
      <c r="V22" s="42"/>
      <c r="W22" s="42"/>
      <c r="X22" s="42"/>
      <c r="Y22" s="42"/>
      <c r="Z22" s="42"/>
      <c r="AA22" s="42"/>
    </row>
    <row r="23" spans="2:28">
      <c r="B23" s="65"/>
      <c r="E23" s="35"/>
      <c r="F23" s="27"/>
      <c r="G23" s="27"/>
      <c r="H23" s="27"/>
      <c r="I23" s="27"/>
      <c r="J23" s="27"/>
      <c r="K23" s="27"/>
      <c r="L23" s="27"/>
      <c r="M23" s="27"/>
      <c r="N23" s="27"/>
      <c r="O23" s="27"/>
      <c r="P23" s="27"/>
      <c r="Q23" s="69"/>
      <c r="S23" s="66"/>
      <c r="T23" s="42"/>
      <c r="U23" s="135" t="s">
        <v>117</v>
      </c>
      <c r="V23" s="42"/>
      <c r="W23" s="42"/>
      <c r="X23" s="42"/>
      <c r="Y23" s="42"/>
      <c r="Z23" s="42"/>
      <c r="AA23" s="42"/>
    </row>
    <row r="24" spans="2:28">
      <c r="B24" s="65"/>
      <c r="E24" s="27"/>
      <c r="F24" s="27"/>
      <c r="G24" s="27"/>
      <c r="H24" s="27"/>
      <c r="I24" s="27"/>
      <c r="J24" s="27"/>
      <c r="K24" s="27"/>
      <c r="L24" s="27"/>
      <c r="M24" s="27"/>
      <c r="N24" s="27"/>
      <c r="O24" s="27"/>
      <c r="P24" s="27"/>
      <c r="Q24" s="69"/>
      <c r="S24" s="66"/>
      <c r="T24" s="42"/>
      <c r="U24" s="136" t="s">
        <v>94</v>
      </c>
      <c r="V24" s="42"/>
      <c r="W24" s="42"/>
      <c r="X24" s="42"/>
      <c r="Y24" s="42"/>
      <c r="Z24" s="42"/>
      <c r="AA24" s="42"/>
    </row>
    <row r="25" spans="2:28">
      <c r="B25" s="65"/>
      <c r="C25" s="253" t="s">
        <v>137</v>
      </c>
      <c r="D25" s="253"/>
      <c r="E25" s="253"/>
      <c r="F25" s="253"/>
      <c r="G25" s="253"/>
      <c r="H25" s="253"/>
      <c r="I25" s="253"/>
      <c r="J25" s="253"/>
      <c r="K25" s="253"/>
      <c r="L25" s="253"/>
      <c r="M25" s="253"/>
      <c r="N25" s="253"/>
      <c r="O25" s="253"/>
      <c r="P25" s="253"/>
      <c r="Q25" s="253"/>
      <c r="R25" s="253"/>
      <c r="S25" s="66"/>
      <c r="T25" s="42"/>
      <c r="U25" s="42"/>
      <c r="V25" s="42"/>
      <c r="W25" s="42"/>
      <c r="X25" s="42"/>
      <c r="Y25" s="42"/>
      <c r="Z25" s="42"/>
      <c r="AA25" s="42"/>
    </row>
    <row r="26" spans="2:28" ht="14.4" customHeight="1">
      <c r="B26" s="65"/>
      <c r="C26" s="253"/>
      <c r="D26" s="253"/>
      <c r="E26" s="253"/>
      <c r="F26" s="253"/>
      <c r="G26" s="253"/>
      <c r="H26" s="253"/>
      <c r="I26" s="253"/>
      <c r="J26" s="253"/>
      <c r="K26" s="253"/>
      <c r="L26" s="253"/>
      <c r="M26" s="253"/>
      <c r="N26" s="253"/>
      <c r="O26" s="253"/>
      <c r="P26" s="253"/>
      <c r="Q26" s="253"/>
      <c r="R26" s="253"/>
      <c r="S26" s="66"/>
      <c r="T26" s="42"/>
      <c r="U26" s="42"/>
      <c r="V26" s="42"/>
      <c r="W26" s="42"/>
      <c r="X26" s="42"/>
      <c r="Y26" s="42"/>
      <c r="Z26" s="42"/>
      <c r="AA26" s="42"/>
      <c r="AB26" s="61"/>
    </row>
    <row r="27" spans="2:28">
      <c r="B27" s="65"/>
      <c r="C27" s="203"/>
      <c r="D27" s="203"/>
      <c r="E27" s="203"/>
      <c r="F27" s="203"/>
      <c r="G27" s="203"/>
      <c r="H27" s="203"/>
      <c r="I27" s="203"/>
      <c r="J27" s="203"/>
      <c r="K27" s="203"/>
      <c r="L27" s="203"/>
      <c r="M27" s="203"/>
      <c r="N27" s="203"/>
      <c r="O27" s="203"/>
      <c r="P27" s="203"/>
      <c r="Q27" s="203"/>
      <c r="R27" s="203"/>
      <c r="S27" s="66"/>
      <c r="T27" s="42"/>
      <c r="U27" s="250" t="s">
        <v>139</v>
      </c>
      <c r="V27" s="250"/>
      <c r="W27" s="250"/>
      <c r="X27" s="250"/>
      <c r="Y27" s="250"/>
      <c r="Z27" s="250"/>
      <c r="AA27" s="250"/>
    </row>
    <row r="28" spans="2:28">
      <c r="B28" s="65"/>
      <c r="C28" s="72"/>
      <c r="D28" s="72"/>
      <c r="E28" s="91"/>
      <c r="F28" s="91"/>
      <c r="G28" s="91"/>
      <c r="H28" s="91"/>
      <c r="I28" s="91"/>
      <c r="J28" s="91"/>
      <c r="K28" s="91"/>
      <c r="L28" s="91"/>
      <c r="M28" s="91"/>
      <c r="N28" s="91"/>
      <c r="O28" s="91"/>
      <c r="P28" s="72"/>
      <c r="Q28" s="72"/>
      <c r="R28" s="72"/>
      <c r="S28" s="66"/>
      <c r="T28" s="42"/>
      <c r="U28" s="250"/>
      <c r="V28" s="250"/>
      <c r="W28" s="250"/>
      <c r="X28" s="250"/>
      <c r="Y28" s="250"/>
      <c r="Z28" s="250"/>
      <c r="AA28" s="250"/>
    </row>
    <row r="29" spans="2:28" ht="14.4" customHeight="1">
      <c r="B29" s="65"/>
      <c r="C29" s="250" t="s">
        <v>132</v>
      </c>
      <c r="D29" s="250"/>
      <c r="E29" s="250"/>
      <c r="F29" s="250"/>
      <c r="G29" s="250"/>
      <c r="H29" s="250"/>
      <c r="I29" s="209"/>
      <c r="J29" s="209"/>
      <c r="K29" s="209"/>
      <c r="L29" s="209"/>
      <c r="M29" s="209"/>
      <c r="N29" s="209"/>
      <c r="O29" s="209"/>
      <c r="P29" s="68"/>
      <c r="Q29" s="72"/>
      <c r="R29" s="72"/>
      <c r="S29" s="66"/>
      <c r="T29" s="42"/>
      <c r="U29" s="252" t="s">
        <v>43</v>
      </c>
      <c r="V29" s="252"/>
      <c r="W29" s="252"/>
      <c r="X29" s="252"/>
      <c r="Y29" s="252"/>
      <c r="Z29" s="252"/>
      <c r="AA29" s="252"/>
    </row>
    <row r="30" spans="2:28" ht="14.4" customHeight="1">
      <c r="B30" s="65"/>
      <c r="C30" s="250"/>
      <c r="D30" s="250"/>
      <c r="E30" s="250"/>
      <c r="F30" s="250"/>
      <c r="G30" s="250"/>
      <c r="H30" s="250"/>
      <c r="S30" s="66"/>
      <c r="T30" s="42"/>
      <c r="U30" s="126"/>
      <c r="V30" s="42"/>
      <c r="W30" s="42"/>
      <c r="X30" s="42"/>
      <c r="Y30" s="42"/>
      <c r="Z30" s="42"/>
      <c r="AA30" s="42"/>
    </row>
    <row r="31" spans="2:28" ht="14.4">
      <c r="B31" s="65"/>
      <c r="C31" s="259" t="s">
        <v>47</v>
      </c>
      <c r="D31" s="259"/>
      <c r="E31" s="259"/>
      <c r="F31" s="259"/>
      <c r="G31" s="259"/>
      <c r="H31" s="259"/>
      <c r="S31" s="66"/>
      <c r="T31" s="42"/>
      <c r="U31" s="126"/>
      <c r="V31" s="42"/>
      <c r="W31" s="42"/>
      <c r="X31" s="42"/>
      <c r="Y31" s="42"/>
      <c r="Z31" s="42"/>
      <c r="AA31" s="42"/>
    </row>
    <row r="32" spans="2:28">
      <c r="B32" s="65"/>
      <c r="C32" s="93" t="s">
        <v>25</v>
      </c>
      <c r="D32" s="93" t="s">
        <v>26</v>
      </c>
      <c r="E32" s="93" t="s">
        <v>7</v>
      </c>
      <c r="F32" s="93" t="s">
        <v>27</v>
      </c>
      <c r="G32" s="93" t="s">
        <v>28</v>
      </c>
      <c r="H32" s="93" t="s">
        <v>51</v>
      </c>
      <c r="Q32" s="39"/>
      <c r="S32" s="66"/>
      <c r="T32" s="42"/>
      <c r="U32" s="42"/>
      <c r="V32" s="232" t="s">
        <v>50</v>
      </c>
      <c r="W32" s="232" t="s">
        <v>6</v>
      </c>
      <c r="X32" s="232" t="s">
        <v>8</v>
      </c>
      <c r="Y32" s="44"/>
      <c r="Z32" s="42"/>
      <c r="AA32" s="42"/>
    </row>
    <row r="33" spans="2:27">
      <c r="B33" s="65"/>
      <c r="C33" s="210" t="s">
        <v>29</v>
      </c>
      <c r="D33" s="51">
        <f>+('1. Cajamarca'!E59+'2. La Libertad'!E59+'3. Lambayeque'!E59+'4. Piura'!E59+'5. Tumbes'!E59)/1000</f>
        <v>39.096327000000002</v>
      </c>
      <c r="E33" s="51">
        <f>+('1. Cajamarca'!F59+'2. La Libertad'!F59+'3. Lambayeque'!F59+'4. Piura'!F59+'5. Tumbes'!F59)/1000</f>
        <v>0</v>
      </c>
      <c r="F33" s="94">
        <f>+E33/D33</f>
        <v>0</v>
      </c>
      <c r="G33" s="53">
        <f>+('1. Cajamarca'!H59+'2. La Libertad'!H59+'3. Lambayeque'!H59+'4. Piura'!H59+'5. Tumbes'!H59)</f>
        <v>120</v>
      </c>
      <c r="H33" s="94">
        <f>+G33/G$37</f>
        <v>0.25641025641025639</v>
      </c>
      <c r="S33" s="66"/>
      <c r="T33" s="42"/>
      <c r="U33" s="42"/>
      <c r="V33" s="234" t="s">
        <v>109</v>
      </c>
      <c r="W33" s="237">
        <v>173.44027700000001</v>
      </c>
      <c r="X33" s="238">
        <v>0.2377663234474654</v>
      </c>
      <c r="Y33" s="42"/>
      <c r="Z33" s="42"/>
      <c r="AA33" s="42"/>
    </row>
    <row r="34" spans="2:27">
      <c r="B34" s="65"/>
      <c r="C34" s="210" t="s">
        <v>30</v>
      </c>
      <c r="D34" s="51">
        <f>+('1. Cajamarca'!E60+'2. La Libertad'!E60+'3. Lambayeque'!E60+'4. Piura'!E60+'5. Tumbes'!E60)/1000</f>
        <v>259.11050399999999</v>
      </c>
      <c r="E34" s="51">
        <f>+('1. Cajamarca'!F60+'2. La Libertad'!F60+'3. Lambayeque'!F60+'4. Piura'!F60+'5. Tumbes'!F60)/1000</f>
        <v>44.111537000000006</v>
      </c>
      <c r="F34" s="94">
        <f t="shared" ref="F34:F37" si="4">+E34/D34</f>
        <v>0.17024217976126513</v>
      </c>
      <c r="G34" s="53">
        <f>+('1. Cajamarca'!H60+'2. La Libertad'!H60+'3. Lambayeque'!H60+'4. Piura'!H60+'5. Tumbes'!H60)</f>
        <v>75</v>
      </c>
      <c r="H34" s="94">
        <f>+G34/G$37</f>
        <v>0.16025641025641027</v>
      </c>
      <c r="S34" s="66"/>
      <c r="T34" s="42"/>
      <c r="U34" s="42"/>
      <c r="V34" s="234" t="s">
        <v>110</v>
      </c>
      <c r="W34" s="237">
        <v>75.565178000000017</v>
      </c>
      <c r="X34" s="238">
        <v>0.5875116710503876</v>
      </c>
      <c r="Y34" s="42"/>
      <c r="Z34" s="42"/>
      <c r="AA34" s="42"/>
    </row>
    <row r="35" spans="2:27">
      <c r="B35" s="65"/>
      <c r="C35" s="210" t="s">
        <v>31</v>
      </c>
      <c r="D35" s="51">
        <f>+('1. Cajamarca'!E61+'2. La Libertad'!E61+'3. Lambayeque'!E61+'4. Piura'!E61+'5. Tumbes'!E61)/1000</f>
        <v>300.68508499999996</v>
      </c>
      <c r="E35" s="51">
        <f>+('1. Cajamarca'!F61+'2. La Libertad'!F61+'3. Lambayeque'!F61+'4. Piura'!F61+'5. Tumbes'!F61)/1000</f>
        <v>233.46856000000005</v>
      </c>
      <c r="F35" s="94">
        <f t="shared" si="4"/>
        <v>0.77645540682538372</v>
      </c>
      <c r="G35" s="53">
        <f>+('1. Cajamarca'!H61+'2. La Libertad'!H61+'3. Lambayeque'!H61+'4. Piura'!H61+'5. Tumbes'!H61)</f>
        <v>137</v>
      </c>
      <c r="H35" s="94">
        <f>+G35/G$37</f>
        <v>0.29273504273504275</v>
      </c>
      <c r="S35" s="66"/>
      <c r="T35" s="42"/>
      <c r="U35" s="42"/>
      <c r="V35" s="234" t="s">
        <v>111</v>
      </c>
      <c r="W35" s="237">
        <v>60.810040999999998</v>
      </c>
      <c r="X35" s="238">
        <v>0.50800079217180594</v>
      </c>
      <c r="Y35" s="42"/>
      <c r="Z35" s="42"/>
      <c r="AA35" s="42"/>
    </row>
    <row r="36" spans="2:27">
      <c r="B36" s="65"/>
      <c r="C36" s="210" t="s">
        <v>32</v>
      </c>
      <c r="D36" s="51">
        <f>+('1. Cajamarca'!E62+'2. La Libertad'!E62+'3. Lambayeque'!E62+'4. Piura'!E62+'5. Tumbes'!E62)/1000</f>
        <v>52.305161999999996</v>
      </c>
      <c r="E36" s="51">
        <f>+('1. Cajamarca'!F62+'2. La Libertad'!F62+'3. Lambayeque'!F62+'4. Piura'!F62+'5. Tumbes'!F62)/1000</f>
        <v>52.305161999999996</v>
      </c>
      <c r="F36" s="94">
        <f t="shared" si="4"/>
        <v>1</v>
      </c>
      <c r="G36" s="53">
        <f>+('1. Cajamarca'!H62+'2. La Libertad'!H62+'3. Lambayeque'!H62+'4. Piura'!H62+'5. Tumbes'!H62)</f>
        <v>136</v>
      </c>
      <c r="H36" s="94">
        <f>+G36/G$37</f>
        <v>0.29059829059829062</v>
      </c>
      <c r="S36" s="66"/>
      <c r="T36" s="42"/>
      <c r="U36" s="42"/>
      <c r="V36" s="234" t="s">
        <v>108</v>
      </c>
      <c r="W36" s="237">
        <v>303.11008899999996</v>
      </c>
      <c r="X36" s="238">
        <v>0.63205577099744781</v>
      </c>
      <c r="Y36" s="42"/>
      <c r="Z36" s="42"/>
      <c r="AA36" s="42"/>
    </row>
    <row r="37" spans="2:27">
      <c r="B37" s="65"/>
      <c r="C37" s="211" t="s">
        <v>12</v>
      </c>
      <c r="D37" s="96">
        <f>SUM(D33:D36)</f>
        <v>651.19707799999992</v>
      </c>
      <c r="E37" s="96">
        <f>SUM(E33:E36)</f>
        <v>329.88525900000008</v>
      </c>
      <c r="F37" s="95">
        <f t="shared" si="4"/>
        <v>0.50658283052062481</v>
      </c>
      <c r="G37" s="97">
        <f>+('1. Cajamarca'!H63+'2. La Libertad'!H63+'3. Lambayeque'!H63+'4. Piura'!H63+'5. Tumbes'!H63)</f>
        <v>468</v>
      </c>
      <c r="H37" s="95">
        <f>SUM(H33:H36)</f>
        <v>1</v>
      </c>
      <c r="S37" s="66"/>
      <c r="T37" s="42"/>
      <c r="U37" s="42"/>
      <c r="V37" s="234" t="s">
        <v>107</v>
      </c>
      <c r="W37" s="237">
        <v>38.271493</v>
      </c>
      <c r="X37" s="238">
        <v>0.56902781399199664</v>
      </c>
      <c r="Y37" s="42"/>
      <c r="Z37" s="42"/>
      <c r="AA37" s="42"/>
    </row>
    <row r="38" spans="2:27">
      <c r="B38" s="65"/>
      <c r="C38" s="135" t="s">
        <v>117</v>
      </c>
      <c r="G38" s="71"/>
      <c r="H38" s="73"/>
      <c r="I38" s="73"/>
      <c r="J38" s="231"/>
      <c r="K38" s="32"/>
      <c r="L38" s="74"/>
      <c r="M38" s="74"/>
      <c r="N38" s="34"/>
      <c r="S38" s="66"/>
      <c r="T38" s="42"/>
      <c r="U38" s="42"/>
      <c r="V38" s="234"/>
      <c r="W38" s="237"/>
      <c r="X38" s="238"/>
      <c r="Y38" s="42"/>
      <c r="Z38" s="42"/>
      <c r="AA38" s="42"/>
    </row>
    <row r="39" spans="2:27">
      <c r="B39" s="65"/>
      <c r="C39" s="136" t="s">
        <v>94</v>
      </c>
      <c r="F39" s="71"/>
      <c r="G39" s="71"/>
      <c r="H39" s="73"/>
      <c r="I39" s="73"/>
      <c r="J39" s="73"/>
      <c r="K39" s="32"/>
      <c r="L39" s="74"/>
      <c r="M39" s="74"/>
      <c r="N39" s="34"/>
      <c r="S39" s="66"/>
      <c r="T39" s="42"/>
      <c r="U39" s="42"/>
      <c r="V39" s="42"/>
      <c r="W39" s="127"/>
      <c r="X39" s="128"/>
      <c r="Y39" s="42"/>
      <c r="Z39" s="42"/>
      <c r="AA39" s="42"/>
    </row>
    <row r="40" spans="2:27">
      <c r="B40" s="65"/>
      <c r="F40" s="61"/>
      <c r="G40" s="61"/>
      <c r="H40" s="75"/>
      <c r="I40" s="75"/>
      <c r="J40" s="75"/>
      <c r="K40" s="76"/>
      <c r="L40" s="77"/>
      <c r="M40" s="77"/>
      <c r="N40" s="34"/>
      <c r="S40" s="66"/>
      <c r="T40" s="42"/>
      <c r="U40" s="42"/>
      <c r="V40" s="42"/>
      <c r="W40" s="127"/>
      <c r="X40" s="128"/>
      <c r="Y40" s="42"/>
      <c r="Z40" s="42"/>
      <c r="AA40" s="42"/>
    </row>
    <row r="41" spans="2:27">
      <c r="B41" s="65"/>
      <c r="C41" s="250" t="s">
        <v>133</v>
      </c>
      <c r="D41" s="250"/>
      <c r="E41" s="250"/>
      <c r="F41" s="250"/>
      <c r="G41" s="250"/>
      <c r="H41" s="250"/>
      <c r="I41" s="250"/>
      <c r="J41" s="75"/>
      <c r="K41" s="76"/>
      <c r="L41" s="77"/>
      <c r="M41" s="77"/>
      <c r="N41" s="34"/>
      <c r="S41" s="66"/>
      <c r="T41" s="42"/>
      <c r="U41" s="42"/>
      <c r="V41" s="42"/>
      <c r="W41" s="42"/>
      <c r="X41" s="42"/>
      <c r="Y41" s="42"/>
      <c r="Z41" s="42"/>
      <c r="AA41" s="42"/>
    </row>
    <row r="42" spans="2:27" ht="14.4" customHeight="1">
      <c r="B42" s="65"/>
      <c r="C42" s="250"/>
      <c r="D42" s="250"/>
      <c r="E42" s="250"/>
      <c r="F42" s="250"/>
      <c r="G42" s="250"/>
      <c r="H42" s="250"/>
      <c r="I42" s="250"/>
      <c r="J42" s="215"/>
      <c r="K42" s="215"/>
      <c r="L42" s="215"/>
      <c r="M42" s="215"/>
      <c r="N42" s="215"/>
      <c r="O42" s="215"/>
      <c r="P42" s="36"/>
      <c r="S42" s="66"/>
      <c r="T42" s="42"/>
      <c r="U42" s="42"/>
      <c r="V42" s="42"/>
      <c r="W42" s="42"/>
      <c r="X42" s="42"/>
      <c r="Y42" s="42"/>
      <c r="Z42" s="42"/>
      <c r="AA42" s="42"/>
    </row>
    <row r="43" spans="2:27" ht="14.4">
      <c r="B43" s="65"/>
      <c r="C43" s="259" t="s">
        <v>52</v>
      </c>
      <c r="D43" s="259"/>
      <c r="E43" s="259"/>
      <c r="F43" s="259"/>
      <c r="G43" s="259"/>
      <c r="H43" s="259"/>
      <c r="I43" s="259"/>
      <c r="J43" s="216"/>
      <c r="K43" s="216"/>
      <c r="L43" s="216"/>
      <c r="M43" s="216"/>
      <c r="N43" s="216"/>
      <c r="O43" s="92"/>
      <c r="S43" s="66"/>
      <c r="T43" s="42"/>
      <c r="U43" s="42"/>
      <c r="V43" s="42"/>
      <c r="W43" s="42"/>
      <c r="X43" s="42"/>
      <c r="Y43" s="42"/>
      <c r="Z43" s="42"/>
      <c r="AA43" s="42"/>
    </row>
    <row r="44" spans="2:27">
      <c r="B44" s="65"/>
      <c r="C44" s="217" t="s">
        <v>15</v>
      </c>
      <c r="D44" s="218"/>
      <c r="E44" s="219"/>
      <c r="F44" s="93" t="s">
        <v>6</v>
      </c>
      <c r="G44" s="93" t="s">
        <v>16</v>
      </c>
      <c r="H44" s="93" t="s">
        <v>17</v>
      </c>
      <c r="I44" s="93" t="s">
        <v>18</v>
      </c>
      <c r="S44" s="66"/>
      <c r="T44" s="42"/>
      <c r="U44" s="42"/>
      <c r="V44" s="42"/>
      <c r="W44" s="42"/>
      <c r="X44" s="42"/>
      <c r="Y44" s="42"/>
      <c r="Z44" s="42"/>
      <c r="AA44" s="42"/>
    </row>
    <row r="45" spans="2:27">
      <c r="B45" s="65"/>
      <c r="C45" s="55" t="s">
        <v>40</v>
      </c>
      <c r="D45" s="78"/>
      <c r="E45" s="78"/>
      <c r="F45" s="46">
        <f>+('1. Cajamarca'!F71+'2. La Libertad'!F71+'3. Lambayeque'!F71+'4. Piura'!F71+'5. Tumbes'!F71)/1000</f>
        <v>165.47635799999998</v>
      </c>
      <c r="G45" s="52">
        <f>+F45/F$49</f>
        <v>0.25411102658541107</v>
      </c>
      <c r="H45" s="46">
        <f>+('1. Cajamarca'!H71+'2. La Libertad'!H71+'3. Lambayeque'!H71+'4. Piura'!H71+'5. Tumbes'!H71)/1000</f>
        <v>25.118584000000002</v>
      </c>
      <c r="I45" s="45">
        <f>+H45/F45</f>
        <v>0.15179560575052059</v>
      </c>
      <c r="S45" s="66"/>
      <c r="T45" s="42"/>
      <c r="U45" s="42"/>
      <c r="V45" s="42"/>
      <c r="W45" s="42"/>
      <c r="X45" s="42"/>
      <c r="Y45" s="42"/>
      <c r="Z45" s="42"/>
      <c r="AA45" s="42"/>
    </row>
    <row r="46" spans="2:27">
      <c r="B46" s="65"/>
      <c r="C46" s="55" t="s">
        <v>35</v>
      </c>
      <c r="D46" s="78"/>
      <c r="E46" s="78"/>
      <c r="F46" s="46">
        <f>+('1. Cajamarca'!F72+'2. La Libertad'!F72+'3. Lambayeque'!F72+'4. Piura'!F72+'5. Tumbes'!F72)/1000</f>
        <v>374.96985599999994</v>
      </c>
      <c r="G46" s="45">
        <f>+F46/F$49</f>
        <v>0.57581624467915682</v>
      </c>
      <c r="H46" s="46">
        <f>+('1. Cajamarca'!H72+'2. La Libertad'!H72+'3. Lambayeque'!H72+'4. Piura'!H72+'5. Tumbes'!H72)/1000</f>
        <v>221.60156699999999</v>
      </c>
      <c r="I46" s="45">
        <f>+H46/F46</f>
        <v>0.59098501773966605</v>
      </c>
      <c r="S46" s="66"/>
      <c r="T46" s="42"/>
      <c r="U46" s="42"/>
      <c r="V46" s="42"/>
      <c r="W46" s="42"/>
      <c r="X46" s="42"/>
      <c r="Y46" s="42"/>
      <c r="Z46" s="42"/>
      <c r="AA46" s="42"/>
    </row>
    <row r="47" spans="2:27">
      <c r="B47" s="65"/>
      <c r="C47" s="55" t="s">
        <v>41</v>
      </c>
      <c r="D47" s="79"/>
      <c r="E47" s="80"/>
      <c r="F47" s="46">
        <f>+('1. Cajamarca'!F73+'2. La Libertad'!F73+'3. Lambayeque'!F73+'4. Piura'!F73+'5. Tumbes'!F73)/1000</f>
        <v>88.352903000000012</v>
      </c>
      <c r="G47" s="45">
        <f>+F47/F$49</f>
        <v>0.13567767114581558</v>
      </c>
      <c r="H47" s="46">
        <f>+('1. Cajamarca'!H73+'2. La Libertad'!H73+'3. Lambayeque'!H73+'4. Piura'!H73+'5. Tumbes'!H73)/1000</f>
        <v>76.795206000000007</v>
      </c>
      <c r="I47" s="45">
        <f>+H47/F47</f>
        <v>0.86918712789776698</v>
      </c>
      <c r="S47" s="66"/>
      <c r="T47" s="42"/>
      <c r="U47" s="135" t="s">
        <v>117</v>
      </c>
      <c r="V47" s="42"/>
      <c r="W47" s="42"/>
      <c r="X47" s="42"/>
      <c r="Y47" s="42"/>
      <c r="Z47" s="42"/>
      <c r="AA47" s="42"/>
    </row>
    <row r="48" spans="2:27">
      <c r="B48" s="65"/>
      <c r="C48" s="55" t="s">
        <v>42</v>
      </c>
      <c r="D48" s="79"/>
      <c r="E48" s="80"/>
      <c r="F48" s="46">
        <f>+('1. Cajamarca'!F74+'2. La Libertad'!F74+'3. Lambayeque'!F74+'4. Piura'!F74+'5. Tumbes'!F74)/1000</f>
        <v>22.397960999999999</v>
      </c>
      <c r="G48" s="45">
        <f>+F48/F$49</f>
        <v>3.4395057589616522E-2</v>
      </c>
      <c r="H48" s="46">
        <f>+('1. Cajamarca'!H74+'2. La Libertad'!H74+'3. Lambayeque'!H74+'4. Piura'!H74+'5. Tumbes'!H74)/1000</f>
        <v>6.3699019999999997</v>
      </c>
      <c r="I48" s="45">
        <f>+H48/F48</f>
        <v>0.28439651270041949</v>
      </c>
      <c r="S48" s="66"/>
      <c r="T48" s="42"/>
      <c r="U48" s="33" t="s">
        <v>13</v>
      </c>
      <c r="V48" s="42"/>
      <c r="W48" s="42"/>
      <c r="X48" s="42"/>
      <c r="Y48" s="42"/>
      <c r="Z48" s="42"/>
      <c r="AA48" s="42"/>
    </row>
    <row r="49" spans="2:28">
      <c r="B49" s="65"/>
      <c r="C49" s="212" t="s">
        <v>12</v>
      </c>
      <c r="D49" s="213"/>
      <c r="E49" s="214"/>
      <c r="F49" s="54">
        <f>SUM(F45:F48)</f>
        <v>651.19707799999992</v>
      </c>
      <c r="G49" s="48">
        <f>+F49/F$49</f>
        <v>1</v>
      </c>
      <c r="H49" s="54">
        <f>SUM(H45:H48)</f>
        <v>329.88525900000002</v>
      </c>
      <c r="I49" s="48">
        <f>+H49/F49</f>
        <v>0.50658283052062481</v>
      </c>
      <c r="S49" s="66"/>
      <c r="T49" s="42"/>
      <c r="U49" s="33"/>
      <c r="V49" s="42"/>
      <c r="W49" s="42"/>
      <c r="X49" s="42"/>
      <c r="Y49" s="42"/>
      <c r="Z49" s="42"/>
      <c r="AA49" s="42"/>
    </row>
    <row r="50" spans="2:28" ht="14.4" customHeight="1">
      <c r="B50" s="65"/>
      <c r="C50" s="135" t="s">
        <v>117</v>
      </c>
      <c r="D50" s="40"/>
      <c r="E50" s="40"/>
      <c r="F50" s="40"/>
      <c r="S50" s="66"/>
      <c r="U50" s="250" t="s">
        <v>140</v>
      </c>
      <c r="V50" s="250"/>
      <c r="W50" s="250"/>
      <c r="X50" s="250"/>
      <c r="Y50" s="250"/>
      <c r="Z50" s="250"/>
      <c r="AA50" s="250"/>
      <c r="AB50" s="30"/>
    </row>
    <row r="51" spans="2:28" ht="14.4" customHeight="1">
      <c r="B51" s="65"/>
      <c r="C51" s="136" t="s">
        <v>94</v>
      </c>
      <c r="S51" s="66"/>
      <c r="U51" s="250"/>
      <c r="V51" s="250"/>
      <c r="W51" s="250"/>
      <c r="X51" s="250"/>
      <c r="Y51" s="250"/>
      <c r="Z51" s="250"/>
      <c r="AA51" s="250"/>
    </row>
    <row r="52" spans="2:28" ht="14.4">
      <c r="B52" s="65"/>
      <c r="C52" s="136"/>
      <c r="S52" s="66"/>
      <c r="U52" s="252" t="s">
        <v>43</v>
      </c>
      <c r="V52" s="252"/>
      <c r="W52" s="252"/>
      <c r="X52" s="252"/>
      <c r="Y52" s="252"/>
      <c r="Z52" s="252"/>
      <c r="AA52" s="252"/>
    </row>
    <row r="53" spans="2:28">
      <c r="B53" s="65"/>
      <c r="S53" s="66"/>
      <c r="U53" s="42"/>
      <c r="V53" s="42"/>
      <c r="W53" s="42"/>
      <c r="X53" s="42"/>
      <c r="Y53" s="42"/>
      <c r="Z53" s="42"/>
      <c r="AA53" s="42"/>
    </row>
    <row r="54" spans="2:28" ht="14.4" customHeight="1">
      <c r="B54" s="65"/>
      <c r="C54" s="250" t="s">
        <v>134</v>
      </c>
      <c r="D54" s="250"/>
      <c r="E54" s="250"/>
      <c r="F54" s="250"/>
      <c r="G54" s="250"/>
      <c r="H54" s="250"/>
      <c r="S54" s="66"/>
    </row>
    <row r="55" spans="2:28" ht="14.4" customHeight="1">
      <c r="B55" s="65"/>
      <c r="C55" s="250"/>
      <c r="D55" s="250"/>
      <c r="E55" s="250"/>
      <c r="F55" s="250"/>
      <c r="G55" s="250"/>
      <c r="H55" s="250"/>
      <c r="P55" s="36"/>
      <c r="S55" s="66"/>
    </row>
    <row r="56" spans="2:28" ht="14.4">
      <c r="B56" s="65"/>
      <c r="C56" s="259" t="s">
        <v>54</v>
      </c>
      <c r="D56" s="259"/>
      <c r="E56" s="259"/>
      <c r="F56" s="259"/>
      <c r="G56" s="259"/>
      <c r="H56" s="259"/>
      <c r="S56" s="66"/>
    </row>
    <row r="57" spans="2:28">
      <c r="B57" s="65"/>
      <c r="C57" s="217" t="s">
        <v>15</v>
      </c>
      <c r="D57" s="218"/>
      <c r="E57" s="93" t="s">
        <v>6</v>
      </c>
      <c r="F57" s="93" t="s">
        <v>16</v>
      </c>
      <c r="G57" s="93" t="s">
        <v>17</v>
      </c>
      <c r="H57" s="93" t="s">
        <v>18</v>
      </c>
      <c r="S57" s="66"/>
    </row>
    <row r="58" spans="2:28">
      <c r="B58" s="65"/>
      <c r="C58" s="43" t="s">
        <v>36</v>
      </c>
      <c r="D58" s="43"/>
      <c r="E58" s="46">
        <f>+SUM('1. Cajamarca'!F84,'2. La Libertad'!F84,'3. Lambayeque'!F84,'4. Piura'!F84,'5. Tumbes'!F84)/1000</f>
        <v>43.954934999999999</v>
      </c>
      <c r="F58" s="52">
        <f>+E58/E$61</f>
        <v>5.6857737430831216E-2</v>
      </c>
      <c r="G58" s="46">
        <f>+SUM('1. Cajamarca'!H84,'2. La Libertad'!H84,'3. Lambayeque'!H84,'4. Piura'!H84,'5. Tumbes'!H84)/1000</f>
        <v>29.168280000000003</v>
      </c>
      <c r="H58" s="45">
        <f>+G58/E58</f>
        <v>0.66359511167517371</v>
      </c>
      <c r="S58" s="66"/>
      <c r="U58" s="239" t="s">
        <v>92</v>
      </c>
      <c r="V58" s="239" t="s">
        <v>6</v>
      </c>
      <c r="W58" s="36"/>
    </row>
    <row r="59" spans="2:28">
      <c r="B59" s="65"/>
      <c r="C59" s="43" t="s">
        <v>37</v>
      </c>
      <c r="D59" s="43"/>
      <c r="E59" s="46">
        <f>+SUM('1. Cajamarca'!F85,'2. La Libertad'!F85,'3. Lambayeque'!F85,'4. Piura'!F85,'5. Tumbes'!F85)/1000</f>
        <v>121.87158399999998</v>
      </c>
      <c r="F59" s="45">
        <f t="shared" ref="F59:F61" si="5">+E59/E$61</f>
        <v>0.15764651963087853</v>
      </c>
      <c r="G59" s="46">
        <f>+SUM('1. Cajamarca'!H85,'2. La Libertad'!H85,'3. Lambayeque'!H85,'4. Piura'!H85,'5. Tumbes'!H85)/1000</f>
        <v>25.537575999999998</v>
      </c>
      <c r="H59" s="45">
        <f t="shared" ref="H59:H61" si="6">+G59/E59</f>
        <v>0.20954495840474183</v>
      </c>
      <c r="S59" s="66"/>
      <c r="U59" s="234" t="s">
        <v>29</v>
      </c>
      <c r="V59" s="240">
        <v>39.096327000000002</v>
      </c>
      <c r="W59" s="60"/>
    </row>
    <row r="60" spans="2:28">
      <c r="B60" s="65"/>
      <c r="C60" s="220" t="s">
        <v>103</v>
      </c>
      <c r="D60" s="221"/>
      <c r="E60" s="46">
        <f>+SUM('1. Cajamarca'!F86,'2. La Libertad'!F86,'3. Lambayeque'!F86,'4. Piura'!F86,'5. Tumbes'!F86)/1000</f>
        <v>607.24214299999994</v>
      </c>
      <c r="F60" s="45">
        <f t="shared" si="5"/>
        <v>0.78549574293829028</v>
      </c>
      <c r="G60" s="46">
        <f>+SUM('1. Cajamarca'!H86,'2. La Libertad'!H86,'3. Lambayeque'!H86,'4. Piura'!H86,'5. Tumbes'!H86)/1000</f>
        <v>300.71697599999999</v>
      </c>
      <c r="H60" s="45">
        <f t="shared" si="6"/>
        <v>0.49521756595210492</v>
      </c>
      <c r="S60" s="66"/>
      <c r="U60" s="234" t="s">
        <v>30</v>
      </c>
      <c r="V60" s="240">
        <v>259.11050399999999</v>
      </c>
      <c r="W60" s="60"/>
    </row>
    <row r="61" spans="2:28">
      <c r="B61" s="65"/>
      <c r="C61" s="212" t="s">
        <v>12</v>
      </c>
      <c r="D61" s="213"/>
      <c r="E61" s="130">
        <f>SUM(E58:E60)</f>
        <v>773.0686619999999</v>
      </c>
      <c r="F61" s="131">
        <f t="shared" si="5"/>
        <v>1</v>
      </c>
      <c r="G61" s="130">
        <f>SUM(G58:G60)</f>
        <v>355.42283199999997</v>
      </c>
      <c r="H61" s="48">
        <f t="shared" si="6"/>
        <v>0.4597558399023553</v>
      </c>
      <c r="S61" s="66"/>
      <c r="U61" s="234" t="s">
        <v>31</v>
      </c>
      <c r="V61" s="240">
        <v>300.68508499999996</v>
      </c>
      <c r="W61" s="60"/>
    </row>
    <row r="62" spans="2:28">
      <c r="B62" s="65"/>
      <c r="C62" s="135" t="s">
        <v>117</v>
      </c>
      <c r="D62" s="40"/>
      <c r="H62" s="40"/>
      <c r="S62" s="66"/>
      <c r="U62" s="234" t="s">
        <v>32</v>
      </c>
      <c r="V62" s="240">
        <v>52.305161999999996</v>
      </c>
      <c r="W62" s="60"/>
    </row>
    <row r="63" spans="2:28">
      <c r="B63" s="65"/>
      <c r="C63" s="136" t="s">
        <v>94</v>
      </c>
      <c r="D63" s="34"/>
      <c r="H63" s="34"/>
      <c r="I63" s="34"/>
      <c r="J63" s="34"/>
      <c r="K63" s="34"/>
      <c r="L63" s="34"/>
      <c r="M63" s="34"/>
      <c r="N63" s="34"/>
      <c r="S63" s="66"/>
      <c r="U63" s="42"/>
      <c r="V63" s="42"/>
    </row>
    <row r="64" spans="2:28">
      <c r="B64" s="65"/>
      <c r="F64" s="34"/>
      <c r="G64" s="34"/>
      <c r="H64" s="34"/>
      <c r="I64" s="34"/>
      <c r="J64" s="34"/>
      <c r="K64" s="34"/>
      <c r="L64" s="34"/>
      <c r="M64" s="34"/>
      <c r="N64" s="34"/>
      <c r="S64" s="66"/>
    </row>
    <row r="65" spans="2:28">
      <c r="B65" s="65"/>
      <c r="F65" s="34"/>
      <c r="G65" s="34"/>
      <c r="H65" s="34"/>
      <c r="I65" s="34"/>
      <c r="J65" s="34"/>
      <c r="K65" s="34"/>
      <c r="L65" s="34"/>
      <c r="M65" s="34"/>
      <c r="N65" s="34"/>
      <c r="S65" s="66"/>
    </row>
    <row r="66" spans="2:28" ht="14.4">
      <c r="B66" s="65"/>
      <c r="D66" s="251" t="s">
        <v>135</v>
      </c>
      <c r="E66" s="251"/>
      <c r="F66" s="251"/>
      <c r="G66" s="251"/>
      <c r="H66" s="251"/>
      <c r="I66" s="251"/>
      <c r="J66" s="251"/>
      <c r="K66" s="251"/>
      <c r="L66" s="251"/>
      <c r="M66" s="251"/>
      <c r="N66" s="251"/>
      <c r="O66" s="251"/>
      <c r="P66" s="251"/>
      <c r="Q66" s="251"/>
      <c r="S66" s="66"/>
    </row>
    <row r="67" spans="2:28" ht="14.4">
      <c r="B67" s="65"/>
      <c r="D67" s="92"/>
      <c r="E67" s="92"/>
      <c r="F67" s="260" t="s">
        <v>54</v>
      </c>
      <c r="G67" s="260"/>
      <c r="H67" s="260"/>
      <c r="I67" s="260"/>
      <c r="J67" s="260"/>
      <c r="K67" s="260"/>
      <c r="L67" s="260"/>
      <c r="M67" s="260"/>
      <c r="N67" s="260"/>
      <c r="O67" s="92"/>
      <c r="P67" s="92"/>
      <c r="Q67" s="92"/>
      <c r="S67" s="66"/>
    </row>
    <row r="68" spans="2:28">
      <c r="B68" s="65"/>
      <c r="D68" s="261" t="s">
        <v>15</v>
      </c>
      <c r="E68" s="262"/>
      <c r="F68" s="265" t="s">
        <v>19</v>
      </c>
      <c r="G68" s="265"/>
      <c r="H68" s="265"/>
      <c r="I68" s="265" t="s">
        <v>20</v>
      </c>
      <c r="J68" s="265"/>
      <c r="K68" s="265"/>
      <c r="L68" s="265" t="s">
        <v>21</v>
      </c>
      <c r="M68" s="265"/>
      <c r="N68" s="265"/>
      <c r="O68" s="265" t="s">
        <v>12</v>
      </c>
      <c r="P68" s="265"/>
      <c r="Q68" s="265"/>
      <c r="S68" s="66"/>
    </row>
    <row r="69" spans="2:28">
      <c r="B69" s="65"/>
      <c r="D69" s="263"/>
      <c r="E69" s="264"/>
      <c r="F69" s="98" t="s">
        <v>6</v>
      </c>
      <c r="G69" s="98" t="s">
        <v>45</v>
      </c>
      <c r="H69" s="98" t="s">
        <v>18</v>
      </c>
      <c r="I69" s="98" t="s">
        <v>6</v>
      </c>
      <c r="J69" s="98" t="s">
        <v>45</v>
      </c>
      <c r="K69" s="98" t="s">
        <v>18</v>
      </c>
      <c r="L69" s="98" t="s">
        <v>6</v>
      </c>
      <c r="M69" s="98" t="s">
        <v>45</v>
      </c>
      <c r="N69" s="98" t="s">
        <v>18</v>
      </c>
      <c r="O69" s="98" t="s">
        <v>12</v>
      </c>
      <c r="P69" s="98" t="s">
        <v>45</v>
      </c>
      <c r="Q69" s="98" t="s">
        <v>18</v>
      </c>
      <c r="R69" s="38"/>
      <c r="S69" s="66"/>
    </row>
    <row r="70" spans="2:28">
      <c r="B70" s="65"/>
      <c r="D70" s="268" t="s">
        <v>11</v>
      </c>
      <c r="E70" s="269"/>
      <c r="F70" s="46">
        <f>+SUM('1. Cajamarca'!E42+'2. La Libertad'!E42+'3. Lambayeque'!E42+'4. Piura'!E42+'5. Tumbes'!E42)/1000</f>
        <v>147.62692899999999</v>
      </c>
      <c r="G70" s="46">
        <f>+SUM('1. Cajamarca'!F42+'2. La Libertad'!F42+'3. Lambayeque'!F42+'4. Piura'!F42+'5. Tumbes'!F42)/1000</f>
        <v>78.766379999999998</v>
      </c>
      <c r="H70" s="45">
        <f>+G70/F70</f>
        <v>0.53355021697972194</v>
      </c>
      <c r="I70" s="46">
        <f>+SUM('1. Cajamarca'!H42+'2. La Libertad'!H42+'3. Lambayeque'!H42+'4. Piura'!H42+'5. Tumbes'!H42)/1000</f>
        <v>0</v>
      </c>
      <c r="J70" s="46">
        <f>+SUM('1. Cajamarca'!I42+'2. La Libertad'!I42+'3. Lambayeque'!I42+'4. Piura'!I42+'5. Tumbes'!I42)/1000</f>
        <v>0</v>
      </c>
      <c r="K70" s="45" t="e">
        <f t="shared" ref="K70:K73" si="7">+J70/I70</f>
        <v>#DIV/0!</v>
      </c>
      <c r="L70" s="46">
        <f>+SUM('1. Cajamarca'!K42+'2. La Libertad'!K42+'3. Lambayeque'!K42+'4. Piura'!K42+'5. Tumbes'!K42)/1000</f>
        <v>0</v>
      </c>
      <c r="M70" s="46">
        <f>+SUM('1. Cajamarca'!L42+'2. La Libertad'!L42+'3. Lambayeque'!L42+'4. Piura'!L42+'5. Tumbes'!L42)/1000</f>
        <v>0</v>
      </c>
      <c r="N70" s="45" t="e">
        <f t="shared" ref="N70:N73" si="8">+M70/L70</f>
        <v>#DIV/0!</v>
      </c>
      <c r="O70" s="46">
        <f>+SUM('1. Cajamarca'!N42+'2. La Libertad'!N42+'3. Lambayeque'!N42+'4. Piura'!N42+'5. Tumbes'!N42)/1000</f>
        <v>147.62692899999999</v>
      </c>
      <c r="P70" s="46">
        <f>+SUM('1. Cajamarca'!O42+'2. La Libertad'!O42+'3. Lambayeque'!O42+'4. Piura'!O42+'5. Tumbes'!O42)/1000</f>
        <v>78.766379999999998</v>
      </c>
      <c r="Q70" s="45">
        <f t="shared" ref="Q70:Q73" si="9">+P70/O70</f>
        <v>0.53355021697972194</v>
      </c>
      <c r="R70" s="38"/>
      <c r="S70" s="66"/>
      <c r="U70" s="42"/>
    </row>
    <row r="71" spans="2:28">
      <c r="B71" s="65"/>
      <c r="D71" s="200" t="s">
        <v>10</v>
      </c>
      <c r="E71" s="201"/>
      <c r="F71" s="46">
        <f>+SUM('1. Cajamarca'!E43+'2. La Libertad'!E43+'3. Lambayeque'!E43+'4. Piura'!E43+'5. Tumbes'!E43)/1000</f>
        <v>37.159665999999994</v>
      </c>
      <c r="G71" s="46">
        <f>+SUM('1. Cajamarca'!F43+'2. La Libertad'!F43+'3. Lambayeque'!F43+'4. Piura'!F43+'5. Tumbes'!F43)/1000</f>
        <v>18.196771999999999</v>
      </c>
      <c r="H71" s="45">
        <f t="shared" ref="H71:H73" si="10">+G71/F71</f>
        <v>0.48969148430989673</v>
      </c>
      <c r="I71" s="46">
        <f>+SUM('1. Cajamarca'!H43+'2. La Libertad'!H43+'3. Lambayeque'!H43+'4. Piura'!H43+'5. Tumbes'!H43)/1000</f>
        <v>28.791809999999998</v>
      </c>
      <c r="J71" s="46">
        <f>+SUM('1. Cajamarca'!I43+'2. La Libertad'!I43+'3. Lambayeque'!I43+'4. Piura'!I43+'5. Tumbes'!I43)/1000</f>
        <v>21.105532</v>
      </c>
      <c r="K71" s="45">
        <f t="shared" si="7"/>
        <v>0.73303943031021679</v>
      </c>
      <c r="L71" s="46">
        <f>+SUM('1. Cajamarca'!K43+'2. La Libertad'!K43+'3. Lambayeque'!K43+'4. Piura'!K43+'5. Tumbes'!K43)/1000</f>
        <v>0.111253</v>
      </c>
      <c r="M71" s="46">
        <f>+SUM('1. Cajamarca'!L43+'2. La Libertad'!L43+'3. Lambayeque'!L43+'4. Piura'!L43+'5. Tumbes'!L43)/1000</f>
        <v>6.5000000000000002E-2</v>
      </c>
      <c r="N71" s="45">
        <f t="shared" si="8"/>
        <v>0.58425390775979069</v>
      </c>
      <c r="O71" s="46">
        <f>+SUM('1. Cajamarca'!N43+'2. La Libertad'!N43+'3. Lambayeque'!N43+'4. Piura'!N43+'5. Tumbes'!N43)/1000</f>
        <v>66.062729000000004</v>
      </c>
      <c r="P71" s="46">
        <f>+SUM('1. Cajamarca'!O43+'2. La Libertad'!O43+'3. Lambayeque'!O43+'4. Piura'!O43+'5. Tumbes'!O43)/1000</f>
        <v>39.367304000000004</v>
      </c>
      <c r="Q71" s="45">
        <f t="shared" si="9"/>
        <v>0.59590792865974396</v>
      </c>
      <c r="R71" s="38"/>
      <c r="S71" s="66"/>
      <c r="U71" s="135" t="s">
        <v>117</v>
      </c>
      <c r="V71" s="42"/>
      <c r="W71" s="42"/>
      <c r="X71" s="42"/>
      <c r="Y71" s="42"/>
      <c r="Z71" s="42"/>
      <c r="AA71" s="42"/>
    </row>
    <row r="72" spans="2:28">
      <c r="B72" s="65"/>
      <c r="D72" s="268" t="s">
        <v>9</v>
      </c>
      <c r="E72" s="269"/>
      <c r="F72" s="46">
        <f>+SUM('1. Cajamarca'!E44+'2. La Libertad'!E44+'3. Lambayeque'!E44+'4. Piura'!E44+'5. Tumbes'!E44)/1000</f>
        <v>397.76339399999995</v>
      </c>
      <c r="G72" s="46">
        <f>+SUM('1. Cajamarca'!F44+'2. La Libertad'!F44+'3. Lambayeque'!F44+'4. Piura'!F44+'5. Tumbes'!F44)/1000</f>
        <v>174.36096799999999</v>
      </c>
      <c r="H72" s="45">
        <f t="shared" si="10"/>
        <v>0.43835348005905239</v>
      </c>
      <c r="I72" s="46">
        <f>+SUM('1. Cajamarca'!H44+'2. La Libertad'!H44+'3. Lambayeque'!H44+'4. Piura'!H44+'5. Tumbes'!H44)/1000</f>
        <v>19.193991</v>
      </c>
      <c r="J72" s="46">
        <f>+SUM('1. Cajamarca'!I44+'2. La Libertad'!I44+'3. Lambayeque'!I44+'4. Piura'!I44+'5. Tumbes'!I44)/1000</f>
        <v>18.305743</v>
      </c>
      <c r="K72" s="47">
        <f t="shared" si="7"/>
        <v>0.95372259995328745</v>
      </c>
      <c r="L72" s="46">
        <f>+SUM('1. Cajamarca'!K44+'2. La Libertad'!K44+'3. Lambayeque'!K44+'4. Piura'!K44+'5. Tumbes'!K44)/1000</f>
        <v>20.550035000000005</v>
      </c>
      <c r="M72" s="46">
        <f>+SUM('1. Cajamarca'!L44+'2. La Libertad'!L44+'3. Lambayeque'!L44+'4. Piura'!L44+'5. Tumbes'!L44)/1000</f>
        <v>19.084861</v>
      </c>
      <c r="N72" s="47">
        <f t="shared" si="8"/>
        <v>0.92870211656573798</v>
      </c>
      <c r="O72" s="46">
        <f>+SUM('1. Cajamarca'!N44+'2. La Libertad'!N44+'3. Lambayeque'!N44+'4. Piura'!N44+'5. Tumbes'!N44)/1000</f>
        <v>437.50741999999997</v>
      </c>
      <c r="P72" s="46">
        <f>+SUM('1. Cajamarca'!O44+'2. La Libertad'!O44+'3. Lambayeque'!O44+'4. Piura'!O44+'5. Tumbes'!O44)/1000</f>
        <v>211.75157200000001</v>
      </c>
      <c r="Q72" s="45">
        <f t="shared" si="9"/>
        <v>0.48399538458113472</v>
      </c>
      <c r="R72" s="38"/>
      <c r="S72" s="66"/>
      <c r="U72" s="33" t="s">
        <v>13</v>
      </c>
      <c r="V72" s="42"/>
      <c r="W72" s="42"/>
      <c r="X72" s="42"/>
      <c r="Y72" s="42"/>
      <c r="Z72" s="42"/>
      <c r="AA72" s="42"/>
    </row>
    <row r="73" spans="2:28">
      <c r="B73" s="65"/>
      <c r="D73" s="266" t="s">
        <v>12</v>
      </c>
      <c r="E73" s="267"/>
      <c r="F73" s="41">
        <f>SUM(F70:F72)</f>
        <v>582.54998899999987</v>
      </c>
      <c r="G73" s="41">
        <f>SUM(G70:G72)</f>
        <v>271.32411999999999</v>
      </c>
      <c r="H73" s="48">
        <f t="shared" si="10"/>
        <v>0.46575251072573626</v>
      </c>
      <c r="I73" s="41">
        <f t="shared" ref="I73:J73" si="11">SUM(I70:I72)</f>
        <v>47.985800999999995</v>
      </c>
      <c r="J73" s="41">
        <f t="shared" si="11"/>
        <v>39.411275000000003</v>
      </c>
      <c r="K73" s="48">
        <f t="shared" si="7"/>
        <v>0.82131118328107111</v>
      </c>
      <c r="L73" s="41">
        <f t="shared" ref="L73:M73" si="12">SUM(L70:L72)</f>
        <v>20.661288000000006</v>
      </c>
      <c r="M73" s="41">
        <f t="shared" si="12"/>
        <v>19.149861000000001</v>
      </c>
      <c r="N73" s="48">
        <f t="shared" si="8"/>
        <v>0.92684739692898122</v>
      </c>
      <c r="O73" s="41">
        <f t="shared" ref="O73" si="13">SUM(O70:O72)</f>
        <v>651.19707799999992</v>
      </c>
      <c r="P73" s="41">
        <f t="shared" ref="P73" si="14">SUM(P70:P72)</f>
        <v>329.88525600000003</v>
      </c>
      <c r="Q73" s="48">
        <f t="shared" si="9"/>
        <v>0.5065828259137245</v>
      </c>
      <c r="S73" s="66"/>
      <c r="U73" s="33"/>
      <c r="V73" s="42"/>
      <c r="W73" s="42"/>
      <c r="X73" s="42"/>
      <c r="Y73" s="42"/>
      <c r="Z73" s="42"/>
      <c r="AA73" s="42"/>
    </row>
    <row r="74" spans="2:28" ht="14.4" customHeight="1">
      <c r="B74" s="65"/>
      <c r="D74" s="49" t="s">
        <v>39</v>
      </c>
      <c r="E74" s="81"/>
      <c r="F74" s="81"/>
      <c r="G74" s="81"/>
      <c r="H74" s="81"/>
      <c r="I74" s="81"/>
      <c r="J74" s="81"/>
      <c r="K74" s="81"/>
      <c r="L74" s="81"/>
      <c r="M74" s="81"/>
      <c r="N74" s="81"/>
      <c r="O74" s="81"/>
      <c r="P74" s="81"/>
      <c r="Q74" s="81"/>
      <c r="S74" s="66"/>
    </row>
    <row r="75" spans="2:28" ht="14.4" customHeight="1">
      <c r="B75" s="65"/>
      <c r="D75" s="135" t="s">
        <v>117</v>
      </c>
      <c r="F75" s="58"/>
      <c r="G75" s="58"/>
      <c r="H75" s="34"/>
      <c r="I75" s="58"/>
      <c r="J75" s="58"/>
      <c r="K75" s="34"/>
      <c r="L75" s="58"/>
      <c r="M75" s="58"/>
      <c r="N75" s="34"/>
      <c r="S75" s="66"/>
      <c r="U75" s="251" t="s">
        <v>141</v>
      </c>
      <c r="V75" s="251"/>
      <c r="W75" s="251"/>
      <c r="X75" s="251"/>
      <c r="Y75" s="251"/>
      <c r="Z75" s="251"/>
      <c r="AA75" s="251"/>
    </row>
    <row r="76" spans="2:28" ht="14.4">
      <c r="B76" s="82"/>
      <c r="C76" s="59"/>
      <c r="D76" s="59" t="s">
        <v>94</v>
      </c>
      <c r="E76" s="59"/>
      <c r="F76" s="59"/>
      <c r="G76" s="59"/>
      <c r="H76" s="59"/>
      <c r="I76" s="59"/>
      <c r="J76" s="59"/>
      <c r="K76" s="59"/>
      <c r="L76" s="59"/>
      <c r="M76" s="59"/>
      <c r="N76" s="59"/>
      <c r="O76" s="59"/>
      <c r="P76" s="59"/>
      <c r="Q76" s="59"/>
      <c r="R76" s="59"/>
      <c r="S76" s="83"/>
      <c r="U76" s="251" t="s">
        <v>93</v>
      </c>
      <c r="V76" s="251"/>
      <c r="W76" s="251"/>
      <c r="X76" s="251"/>
      <c r="Y76" s="251"/>
      <c r="Z76" s="251"/>
      <c r="AA76" s="251"/>
      <c r="AB76" s="30"/>
    </row>
    <row r="77" spans="2:28" ht="14.4">
      <c r="U77" s="252" t="s">
        <v>43</v>
      </c>
      <c r="V77" s="252"/>
      <c r="W77" s="252"/>
      <c r="X77" s="252"/>
      <c r="Y77" s="252"/>
      <c r="Z77" s="252"/>
      <c r="AA77" s="252"/>
      <c r="AB77" s="30"/>
    </row>
    <row r="78" spans="2:28">
      <c r="U78" s="42"/>
      <c r="V78" s="42"/>
      <c r="W78" s="42"/>
      <c r="X78" s="42"/>
      <c r="Y78" s="42"/>
      <c r="Z78" s="42"/>
      <c r="AA78" s="42"/>
    </row>
    <row r="79" spans="2:28">
      <c r="U79" s="42"/>
      <c r="V79" s="42"/>
      <c r="W79" s="42"/>
      <c r="X79" s="42"/>
      <c r="Y79" s="42"/>
      <c r="Z79" s="42"/>
      <c r="AA79" s="42"/>
    </row>
    <row r="80" spans="2:28">
      <c r="U80" s="42"/>
      <c r="V80" s="42"/>
      <c r="W80" s="42"/>
      <c r="X80" s="42"/>
      <c r="Y80" s="42"/>
      <c r="Z80" s="42"/>
      <c r="AA80" s="42"/>
    </row>
    <row r="81" spans="21:27">
      <c r="U81" s="49"/>
      <c r="V81" s="49"/>
      <c r="W81" s="49"/>
      <c r="X81" s="49"/>
      <c r="Y81" s="49"/>
      <c r="Z81" s="42"/>
      <c r="AA81" s="42"/>
    </row>
    <row r="82" spans="21:27">
      <c r="U82" s="42"/>
      <c r="V82" s="42"/>
      <c r="W82" s="42"/>
      <c r="X82" s="42"/>
      <c r="Y82" s="42"/>
      <c r="Z82" s="42"/>
      <c r="AA82" s="42"/>
    </row>
    <row r="83" spans="21:27">
      <c r="U83" s="42"/>
      <c r="V83" s="242"/>
      <c r="W83" s="242"/>
      <c r="X83" s="242"/>
      <c r="Y83" s="242"/>
      <c r="Z83" s="242"/>
      <c r="AA83" s="242"/>
    </row>
    <row r="84" spans="21:27" ht="20.399999999999999">
      <c r="U84" s="42"/>
      <c r="V84" s="243" t="s">
        <v>55</v>
      </c>
      <c r="W84" s="243" t="s">
        <v>56</v>
      </c>
      <c r="X84" s="243" t="s">
        <v>57</v>
      </c>
      <c r="Y84" s="243" t="s">
        <v>21</v>
      </c>
      <c r="Z84" s="243" t="s">
        <v>58</v>
      </c>
      <c r="AA84" s="243"/>
    </row>
    <row r="85" spans="21:27">
      <c r="U85" s="42"/>
      <c r="V85" s="244" t="s">
        <v>11</v>
      </c>
      <c r="W85" s="241">
        <v>0.53355021697972194</v>
      </c>
      <c r="X85" s="241"/>
      <c r="Y85" s="241"/>
      <c r="Z85" s="241">
        <v>0.53355021697972194</v>
      </c>
      <c r="AA85" s="241"/>
    </row>
    <row r="86" spans="21:27">
      <c r="U86" s="42"/>
      <c r="V86" s="244" t="s">
        <v>10</v>
      </c>
      <c r="W86" s="241">
        <v>0.48969148430989673</v>
      </c>
      <c r="X86" s="241">
        <v>0.73303943031021679</v>
      </c>
      <c r="Y86" s="241">
        <v>0.58425390775979069</v>
      </c>
      <c r="Z86" s="241">
        <v>0.59590792865974396</v>
      </c>
      <c r="AA86" s="241"/>
    </row>
    <row r="87" spans="21:27">
      <c r="U87" s="42"/>
      <c r="V87" s="244" t="s">
        <v>9</v>
      </c>
      <c r="W87" s="241">
        <v>0.43835348005905239</v>
      </c>
      <c r="X87" s="241">
        <v>0.95372259995328745</v>
      </c>
      <c r="Y87" s="241">
        <v>0.92870211656573798</v>
      </c>
      <c r="Z87" s="241">
        <v>0.48399538458113472</v>
      </c>
      <c r="AA87" s="242"/>
    </row>
    <row r="88" spans="21:27">
      <c r="U88" s="42"/>
      <c r="V88" s="42"/>
      <c r="W88" s="42"/>
      <c r="X88" s="42"/>
      <c r="Y88" s="42"/>
      <c r="Z88" s="42"/>
      <c r="AA88" s="42"/>
    </row>
    <row r="89" spans="21:27">
      <c r="U89" s="42"/>
      <c r="V89" s="42"/>
      <c r="W89" s="42"/>
      <c r="X89" s="42"/>
      <c r="Y89" s="42"/>
      <c r="Z89" s="42"/>
      <c r="AA89" s="42"/>
    </row>
    <row r="90" spans="21:27">
      <c r="U90" s="42"/>
      <c r="V90" s="42"/>
      <c r="W90" s="42"/>
      <c r="X90" s="42"/>
      <c r="Y90" s="42"/>
      <c r="Z90" s="42"/>
      <c r="AA90" s="42"/>
    </row>
    <row r="91" spans="21:27">
      <c r="U91" s="42"/>
      <c r="V91" s="42"/>
      <c r="W91" s="42"/>
      <c r="X91" s="42"/>
      <c r="Y91" s="42"/>
      <c r="Z91" s="42"/>
      <c r="AA91" s="42"/>
    </row>
    <row r="92" spans="21:27">
      <c r="U92" s="42"/>
      <c r="V92" s="42"/>
      <c r="W92" s="42"/>
      <c r="X92" s="42"/>
      <c r="Y92" s="42"/>
      <c r="Z92" s="42"/>
      <c r="AA92" s="42"/>
    </row>
    <row r="93" spans="21:27">
      <c r="U93" s="42"/>
      <c r="V93" s="42"/>
      <c r="W93" s="42"/>
      <c r="X93" s="42"/>
      <c r="Y93" s="42"/>
      <c r="Z93" s="42"/>
      <c r="AA93" s="42"/>
    </row>
    <row r="94" spans="21:27">
      <c r="U94" s="42"/>
      <c r="V94" s="42"/>
      <c r="W94" s="42"/>
      <c r="X94" s="42"/>
      <c r="Y94" s="42"/>
      <c r="Z94" s="42"/>
      <c r="AA94" s="42"/>
    </row>
    <row r="95" spans="21:27">
      <c r="U95" s="42"/>
      <c r="V95" s="42"/>
      <c r="W95" s="42"/>
      <c r="X95" s="42"/>
      <c r="Y95" s="42"/>
      <c r="Z95" s="42"/>
      <c r="AA95" s="42"/>
    </row>
    <row r="96" spans="21:27">
      <c r="Z96" s="42"/>
      <c r="AA96" s="42"/>
    </row>
    <row r="97" spans="21:27">
      <c r="U97" s="129" t="s">
        <v>91</v>
      </c>
      <c r="V97" s="42"/>
      <c r="W97" s="42"/>
      <c r="X97" s="42"/>
      <c r="Y97" s="42"/>
      <c r="Z97" s="42"/>
      <c r="AA97" s="42"/>
    </row>
    <row r="98" spans="21:27">
      <c r="U98" s="135" t="s">
        <v>117</v>
      </c>
      <c r="V98" s="42"/>
      <c r="W98" s="42"/>
      <c r="X98" s="42"/>
      <c r="Y98" s="42"/>
      <c r="Z98" s="42"/>
      <c r="AA98" s="42"/>
    </row>
    <row r="99" spans="21:27">
      <c r="U99" s="33" t="s">
        <v>13</v>
      </c>
      <c r="V99" s="42"/>
      <c r="W99" s="42"/>
      <c r="X99" s="42"/>
      <c r="Y99" s="42"/>
      <c r="Z99" s="42"/>
      <c r="AA99" s="42"/>
    </row>
    <row r="100" spans="21:27">
      <c r="U100" s="42"/>
      <c r="V100" s="42"/>
      <c r="W100" s="42"/>
      <c r="X100" s="42"/>
      <c r="Y100" s="42"/>
      <c r="Z100" s="42"/>
      <c r="AA100" s="42"/>
    </row>
    <row r="101" spans="21:27">
      <c r="U101" s="42"/>
      <c r="V101" s="42"/>
      <c r="W101" s="42"/>
      <c r="X101" s="42"/>
      <c r="Y101" s="42"/>
      <c r="Z101" s="42"/>
      <c r="AA101" s="42"/>
    </row>
    <row r="102" spans="21:27">
      <c r="U102" s="42"/>
      <c r="V102" s="42"/>
      <c r="W102" s="42"/>
      <c r="X102" s="42"/>
      <c r="Y102" s="42"/>
      <c r="Z102" s="42"/>
      <c r="AA102" s="42"/>
    </row>
  </sheetData>
  <autoFilter ref="V11:Z16" xr:uid="{9E491621-EB83-4A5D-A949-1304F9F965B3}">
    <sortState xmlns:xlrd2="http://schemas.microsoft.com/office/spreadsheetml/2017/richdata2" ref="V12:Z16">
      <sortCondition descending="1" ref="W11:W16"/>
    </sortState>
  </autoFilter>
  <sortState xmlns:xlrd2="http://schemas.microsoft.com/office/spreadsheetml/2017/richdata2" ref="V12:Z19">
    <sortCondition descending="1" ref="W12:W19"/>
  </sortState>
  <mergeCells count="36">
    <mergeCell ref="C56:H56"/>
    <mergeCell ref="C54:H55"/>
    <mergeCell ref="B2:S2"/>
    <mergeCell ref="D13:F13"/>
    <mergeCell ref="G13:I13"/>
    <mergeCell ref="C13:C14"/>
    <mergeCell ref="C11:I11"/>
    <mergeCell ref="C12:I12"/>
    <mergeCell ref="D73:E73"/>
    <mergeCell ref="D70:E70"/>
    <mergeCell ref="U76:AA76"/>
    <mergeCell ref="U77:AA77"/>
    <mergeCell ref="D72:E72"/>
    <mergeCell ref="D66:Q66"/>
    <mergeCell ref="F67:N67"/>
    <mergeCell ref="D68:E69"/>
    <mergeCell ref="F68:H68"/>
    <mergeCell ref="I68:K68"/>
    <mergeCell ref="L68:N68"/>
    <mergeCell ref="O68:Q68"/>
    <mergeCell ref="U3:AA4"/>
    <mergeCell ref="U50:AA51"/>
    <mergeCell ref="U75:AA75"/>
    <mergeCell ref="U52:AA52"/>
    <mergeCell ref="C25:R26"/>
    <mergeCell ref="K13:K14"/>
    <mergeCell ref="L13:L14"/>
    <mergeCell ref="U5:AA5"/>
    <mergeCell ref="C7:R7"/>
    <mergeCell ref="C8:R9"/>
    <mergeCell ref="U29:AA29"/>
    <mergeCell ref="U27:AA28"/>
    <mergeCell ref="C29:H30"/>
    <mergeCell ref="C31:H31"/>
    <mergeCell ref="C43:I43"/>
    <mergeCell ref="C41:I4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491BE-B2F1-43F0-A85B-865D70669873}">
  <dimension ref="A2:T90"/>
  <sheetViews>
    <sheetView zoomScaleNormal="100" workbookViewId="0">
      <selection activeCell="F18" sqref="F18"/>
    </sheetView>
  </sheetViews>
  <sheetFormatPr defaultColWidth="0" defaultRowHeight="13.8"/>
  <cols>
    <col min="1" max="19" width="9.77734375" style="139" customWidth="1"/>
    <col min="20" max="20" width="11.6640625" style="139" customWidth="1"/>
    <col min="21" max="16384" width="11.44140625" style="139" hidden="1"/>
  </cols>
  <sheetData>
    <row r="2" spans="2:19">
      <c r="B2" s="279" t="s">
        <v>112</v>
      </c>
      <c r="C2" s="279"/>
      <c r="D2" s="279"/>
      <c r="E2" s="279"/>
      <c r="F2" s="279"/>
      <c r="G2" s="279"/>
      <c r="H2" s="279"/>
      <c r="I2" s="279"/>
      <c r="J2" s="279"/>
      <c r="K2" s="279"/>
      <c r="L2" s="279"/>
      <c r="M2" s="279"/>
      <c r="N2" s="279"/>
      <c r="O2" s="279"/>
      <c r="P2" s="279"/>
      <c r="Q2" s="279"/>
      <c r="R2" s="279"/>
      <c r="S2" s="279"/>
    </row>
    <row r="3" spans="2:19">
      <c r="B3" s="279"/>
      <c r="C3" s="279"/>
      <c r="D3" s="279"/>
      <c r="E3" s="279"/>
      <c r="F3" s="279"/>
      <c r="G3" s="279"/>
      <c r="H3" s="279"/>
      <c r="I3" s="279"/>
      <c r="J3" s="279"/>
      <c r="K3" s="279"/>
      <c r="L3" s="279"/>
      <c r="M3" s="279"/>
      <c r="N3" s="279"/>
      <c r="O3" s="279"/>
      <c r="P3" s="279"/>
      <c r="Q3" s="279"/>
      <c r="R3" s="279"/>
      <c r="S3" s="279"/>
    </row>
    <row r="4" spans="2:19">
      <c r="B4" s="140"/>
      <c r="H4" s="140"/>
      <c r="O4" s="140"/>
      <c r="P4" s="140"/>
    </row>
    <row r="5" spans="2:19">
      <c r="B5" s="140"/>
      <c r="H5" s="140"/>
      <c r="O5" s="140"/>
      <c r="P5" s="140"/>
    </row>
    <row r="7" spans="2:19">
      <c r="B7" s="141"/>
      <c r="C7" s="142"/>
      <c r="D7" s="142"/>
      <c r="E7" s="142"/>
      <c r="F7" s="142"/>
      <c r="G7" s="142"/>
      <c r="H7" s="142"/>
      <c r="I7" s="142"/>
      <c r="J7" s="142"/>
      <c r="K7" s="142"/>
      <c r="L7" s="142"/>
      <c r="M7" s="142"/>
      <c r="N7" s="142"/>
      <c r="O7" s="142"/>
      <c r="P7" s="142"/>
      <c r="Q7" s="142"/>
      <c r="R7" s="142"/>
      <c r="S7" s="143"/>
    </row>
    <row r="8" spans="2:19">
      <c r="B8" s="144"/>
      <c r="C8" s="280" t="s">
        <v>3</v>
      </c>
      <c r="D8" s="280"/>
      <c r="E8" s="280"/>
      <c r="F8" s="280"/>
      <c r="G8" s="280"/>
      <c r="H8" s="280"/>
      <c r="I8" s="280"/>
      <c r="J8" s="280"/>
      <c r="K8" s="280"/>
      <c r="L8" s="280"/>
      <c r="M8" s="280"/>
      <c r="N8" s="280"/>
      <c r="O8" s="280"/>
      <c r="P8" s="280"/>
      <c r="Q8" s="280"/>
      <c r="R8" s="280"/>
      <c r="S8" s="145"/>
    </row>
    <row r="9" spans="2:19" ht="13.8" customHeight="1">
      <c r="B9" s="144"/>
      <c r="C9" s="281" t="s">
        <v>128</v>
      </c>
      <c r="D9" s="281"/>
      <c r="E9" s="281"/>
      <c r="F9" s="281"/>
      <c r="G9" s="281"/>
      <c r="H9" s="281"/>
      <c r="I9" s="281"/>
      <c r="J9" s="281"/>
      <c r="K9" s="281"/>
      <c r="L9" s="281"/>
      <c r="M9" s="281"/>
      <c r="N9" s="281"/>
      <c r="O9" s="281"/>
      <c r="P9" s="281"/>
      <c r="Q9" s="281"/>
      <c r="R9" s="281"/>
      <c r="S9" s="146"/>
    </row>
    <row r="10" spans="2:19">
      <c r="B10" s="144"/>
      <c r="C10" s="281"/>
      <c r="D10" s="281"/>
      <c r="E10" s="281"/>
      <c r="F10" s="281"/>
      <c r="G10" s="281"/>
      <c r="H10" s="281"/>
      <c r="I10" s="281"/>
      <c r="J10" s="281"/>
      <c r="K10" s="281"/>
      <c r="L10" s="281"/>
      <c r="M10" s="281"/>
      <c r="N10" s="281"/>
      <c r="O10" s="281"/>
      <c r="P10" s="281"/>
      <c r="Q10" s="281"/>
      <c r="R10" s="281"/>
      <c r="S10" s="146"/>
    </row>
    <row r="11" spans="2:19">
      <c r="B11" s="144"/>
      <c r="C11" s="147"/>
      <c r="D11" s="147"/>
      <c r="E11" s="147"/>
      <c r="O11" s="147"/>
      <c r="P11" s="147"/>
      <c r="R11" s="147"/>
      <c r="S11" s="132"/>
    </row>
    <row r="12" spans="2:19" ht="14.4" customHeight="1">
      <c r="B12" s="144"/>
      <c r="C12" s="285" t="s">
        <v>100</v>
      </c>
      <c r="D12" s="285"/>
      <c r="E12" s="285"/>
      <c r="F12" s="285"/>
      <c r="G12" s="285"/>
      <c r="H12" s="285"/>
      <c r="I12" s="285"/>
      <c r="J12" s="285"/>
      <c r="O12" s="147"/>
      <c r="P12" s="147"/>
      <c r="R12" s="147"/>
      <c r="S12" s="132"/>
    </row>
    <row r="13" spans="2:19" ht="12" customHeight="1">
      <c r="B13" s="144"/>
      <c r="C13" s="285"/>
      <c r="D13" s="285"/>
      <c r="E13" s="285"/>
      <c r="F13" s="285"/>
      <c r="G13" s="285"/>
      <c r="H13" s="285"/>
      <c r="I13" s="285"/>
      <c r="J13" s="285"/>
      <c r="K13" s="148"/>
      <c r="L13" s="148"/>
      <c r="M13" s="148"/>
      <c r="N13" s="148"/>
      <c r="P13" s="133"/>
      <c r="S13" s="132"/>
    </row>
    <row r="14" spans="2:19" ht="12" customHeight="1">
      <c r="B14" s="144"/>
      <c r="C14" s="282" t="s">
        <v>4</v>
      </c>
      <c r="D14" s="282"/>
      <c r="E14" s="282"/>
      <c r="F14" s="282"/>
      <c r="G14" s="282"/>
      <c r="H14" s="282"/>
      <c r="I14" s="282"/>
      <c r="J14" s="282"/>
      <c r="N14" s="148"/>
      <c r="O14" s="133"/>
      <c r="P14" s="133"/>
      <c r="S14" s="132"/>
    </row>
    <row r="15" spans="2:19" ht="12" customHeight="1">
      <c r="B15" s="144"/>
      <c r="C15" s="283" t="s">
        <v>5</v>
      </c>
      <c r="D15" s="283"/>
      <c r="E15" s="283">
        <v>2020</v>
      </c>
      <c r="F15" s="283"/>
      <c r="G15" s="283"/>
      <c r="H15" s="283">
        <v>2019</v>
      </c>
      <c r="I15" s="283"/>
      <c r="J15" s="283"/>
      <c r="L15" s="284" t="s">
        <v>38</v>
      </c>
      <c r="M15" s="284"/>
      <c r="S15" s="132"/>
    </row>
    <row r="16" spans="2:19">
      <c r="B16" s="144"/>
      <c r="C16" s="283"/>
      <c r="D16" s="283"/>
      <c r="E16" s="183" t="s">
        <v>6</v>
      </c>
      <c r="F16" s="183" t="s">
        <v>7</v>
      </c>
      <c r="G16" s="183" t="s">
        <v>8</v>
      </c>
      <c r="H16" s="183" t="s">
        <v>6</v>
      </c>
      <c r="I16" s="183" t="s">
        <v>7</v>
      </c>
      <c r="J16" s="183" t="s">
        <v>8</v>
      </c>
      <c r="K16" s="149"/>
      <c r="L16" s="284"/>
      <c r="M16" s="284"/>
      <c r="S16" s="145"/>
    </row>
    <row r="17" spans="2:19">
      <c r="B17" s="144"/>
      <c r="C17" s="184" t="s">
        <v>11</v>
      </c>
      <c r="D17" s="184"/>
      <c r="E17" s="185">
        <v>1984.5730000000001</v>
      </c>
      <c r="F17" s="185">
        <v>1349.355</v>
      </c>
      <c r="G17" s="186">
        <f>+F17/E17</f>
        <v>0.6799220789560273</v>
      </c>
      <c r="H17" s="185">
        <v>6487.7560000000003</v>
      </c>
      <c r="I17" s="185">
        <v>4039.0650000000001</v>
      </c>
      <c r="J17" s="186">
        <f>+I17/H17</f>
        <v>0.62256734069530362</v>
      </c>
      <c r="K17" s="150"/>
      <c r="L17" s="276">
        <f>(G17-J17)*100</f>
        <v>5.7354738260723686</v>
      </c>
      <c r="M17" s="276"/>
      <c r="S17" s="145"/>
    </row>
    <row r="18" spans="2:19">
      <c r="B18" s="144"/>
      <c r="C18" s="184" t="s">
        <v>101</v>
      </c>
      <c r="D18" s="184"/>
      <c r="E18" s="185">
        <v>17936.879000000001</v>
      </c>
      <c r="F18" s="185">
        <v>14271.843999999999</v>
      </c>
      <c r="G18" s="186">
        <f t="shared" ref="G18:G19" si="0">+F18/E18</f>
        <v>0.79567041735633037</v>
      </c>
      <c r="H18" s="185">
        <v>19201.623</v>
      </c>
      <c r="I18" s="185">
        <v>11975.514999999999</v>
      </c>
      <c r="J18" s="186">
        <f>+I18/H18</f>
        <v>0.62367201980790898</v>
      </c>
      <c r="K18" s="150"/>
      <c r="L18" s="276">
        <f>(G18-J18)*100</f>
        <v>17.199839754842138</v>
      </c>
      <c r="M18" s="276"/>
      <c r="S18" s="145"/>
    </row>
    <row r="19" spans="2:19">
      <c r="B19" s="144"/>
      <c r="C19" s="184" t="s">
        <v>9</v>
      </c>
      <c r="D19" s="184"/>
      <c r="E19" s="185">
        <v>153518.82500000001</v>
      </c>
      <c r="F19" s="185">
        <v>25617.058000000001</v>
      </c>
      <c r="G19" s="186">
        <f t="shared" si="0"/>
        <v>0.16686590716154842</v>
      </c>
      <c r="H19" s="185">
        <v>146617.37</v>
      </c>
      <c r="I19" s="185">
        <v>21566.971000000001</v>
      </c>
      <c r="J19" s="186">
        <f>+I19/H19</f>
        <v>0.14709697084322276</v>
      </c>
      <c r="K19" s="150"/>
      <c r="L19" s="276">
        <f>(G19-J19)*100</f>
        <v>1.9768936318325658</v>
      </c>
      <c r="M19" s="276"/>
      <c r="S19" s="145"/>
    </row>
    <row r="20" spans="2:19">
      <c r="B20" s="144"/>
      <c r="C20" s="277" t="s">
        <v>12</v>
      </c>
      <c r="D20" s="278"/>
      <c r="E20" s="187">
        <f>SUM(E17:E19)</f>
        <v>173440.277</v>
      </c>
      <c r="F20" s="187">
        <f>SUM(F17:F19)</f>
        <v>41238.256999999998</v>
      </c>
      <c r="G20" s="188">
        <f>+F20/E20</f>
        <v>0.23776632344746543</v>
      </c>
      <c r="H20" s="187">
        <f>SUM(H17:H19)</f>
        <v>172306.74900000001</v>
      </c>
      <c r="I20" s="187">
        <f>SUM(I17:I19)</f>
        <v>37581.550999999999</v>
      </c>
      <c r="J20" s="188">
        <f>+I20/H20</f>
        <v>0.21810840967117312</v>
      </c>
      <c r="K20" s="162"/>
      <c r="L20" s="276">
        <f>(G20-J20)*100</f>
        <v>1.9657913776292308</v>
      </c>
      <c r="M20" s="276"/>
      <c r="S20" s="145"/>
    </row>
    <row r="21" spans="2:19">
      <c r="B21" s="144"/>
      <c r="C21" s="135" t="s">
        <v>117</v>
      </c>
      <c r="D21" s="182"/>
      <c r="E21" s="182"/>
      <c r="F21" s="182"/>
      <c r="G21" s="182"/>
      <c r="H21" s="182"/>
      <c r="I21" s="182"/>
      <c r="J21" s="182"/>
      <c r="N21" s="152"/>
      <c r="O21" s="153"/>
      <c r="S21" s="145"/>
    </row>
    <row r="22" spans="2:19">
      <c r="B22" s="144"/>
      <c r="C22" s="136" t="s">
        <v>94</v>
      </c>
      <c r="D22" s="154"/>
      <c r="E22" s="154"/>
      <c r="F22" s="154"/>
      <c r="G22" s="155"/>
      <c r="H22" s="154"/>
      <c r="I22" s="154"/>
      <c r="J22" s="154"/>
      <c r="K22" s="154"/>
      <c r="L22" s="154"/>
      <c r="M22" s="154"/>
      <c r="N22" s="156"/>
      <c r="O22" s="153"/>
      <c r="S22" s="145"/>
    </row>
    <row r="23" spans="2:19">
      <c r="B23" s="144"/>
      <c r="C23" s="157"/>
      <c r="D23" s="157"/>
      <c r="E23" s="140"/>
      <c r="F23" s="157"/>
      <c r="G23" s="157"/>
      <c r="H23" s="157"/>
      <c r="I23" s="157"/>
      <c r="J23" s="157"/>
      <c r="K23" s="158"/>
      <c r="L23" s="157"/>
      <c r="M23" s="157"/>
      <c r="N23" s="157"/>
      <c r="O23" s="157"/>
      <c r="P23" s="157"/>
      <c r="R23" s="157"/>
      <c r="S23" s="145"/>
    </row>
    <row r="24" spans="2:19">
      <c r="B24" s="144"/>
      <c r="S24" s="145"/>
    </row>
    <row r="25" spans="2:19" ht="14.4" customHeight="1">
      <c r="B25" s="144"/>
      <c r="C25" s="293" t="s">
        <v>96</v>
      </c>
      <c r="D25" s="293"/>
      <c r="E25" s="293"/>
      <c r="F25" s="293"/>
      <c r="G25" s="293"/>
      <c r="H25" s="293"/>
      <c r="S25" s="145"/>
    </row>
    <row r="26" spans="2:19">
      <c r="B26" s="144"/>
      <c r="C26" s="293"/>
      <c r="D26" s="293"/>
      <c r="E26" s="293"/>
      <c r="F26" s="293"/>
      <c r="G26" s="293"/>
      <c r="H26" s="293"/>
      <c r="M26" s="159"/>
      <c r="S26" s="145"/>
    </row>
    <row r="27" spans="2:19">
      <c r="B27" s="144"/>
      <c r="C27" s="312" t="s">
        <v>14</v>
      </c>
      <c r="D27" s="312"/>
      <c r="E27" s="312"/>
      <c r="F27" s="312"/>
      <c r="G27" s="312"/>
      <c r="H27" s="312"/>
      <c r="S27" s="145"/>
    </row>
    <row r="28" spans="2:19">
      <c r="B28" s="144"/>
      <c r="C28" s="283" t="s">
        <v>15</v>
      </c>
      <c r="D28" s="283"/>
      <c r="E28" s="183" t="s">
        <v>6</v>
      </c>
      <c r="F28" s="183" t="s">
        <v>16</v>
      </c>
      <c r="G28" s="183" t="s">
        <v>17</v>
      </c>
      <c r="H28" s="183" t="s">
        <v>18</v>
      </c>
      <c r="S28" s="145"/>
    </row>
    <row r="29" spans="2:19">
      <c r="B29" s="144"/>
      <c r="C29" s="310" t="s">
        <v>19</v>
      </c>
      <c r="D29" s="311"/>
      <c r="E29" s="191">
        <v>157062.38</v>
      </c>
      <c r="F29" s="192">
        <f>+E29/E$32</f>
        <v>0.90557039412477414</v>
      </c>
      <c r="G29" s="191">
        <v>26699.565999999999</v>
      </c>
      <c r="H29" s="193">
        <f>+G29/E29</f>
        <v>0.16999338734074956</v>
      </c>
      <c r="M29" s="162"/>
      <c r="N29" s="162"/>
      <c r="S29" s="145"/>
    </row>
    <row r="30" spans="2:19">
      <c r="B30" s="144"/>
      <c r="C30" s="310" t="s">
        <v>20</v>
      </c>
      <c r="D30" s="311"/>
      <c r="E30" s="191">
        <v>16312.896999999999</v>
      </c>
      <c r="F30" s="192">
        <f t="shared" ref="F30:F32" si="1">+E30/E$32</f>
        <v>9.4054837101073124E-2</v>
      </c>
      <c r="G30" s="191">
        <v>14473.691999999999</v>
      </c>
      <c r="H30" s="193">
        <f>+G30/E30</f>
        <v>0.88725454467100484</v>
      </c>
      <c r="L30" s="162"/>
      <c r="M30" s="162"/>
      <c r="N30" s="162"/>
      <c r="S30" s="145"/>
    </row>
    <row r="31" spans="2:19">
      <c r="B31" s="144"/>
      <c r="C31" s="310" t="s">
        <v>21</v>
      </c>
      <c r="D31" s="311"/>
      <c r="E31" s="191">
        <v>65</v>
      </c>
      <c r="F31" s="192">
        <f t="shared" si="1"/>
        <v>3.7476877415273041E-4</v>
      </c>
      <c r="G31" s="191">
        <v>65</v>
      </c>
      <c r="H31" s="193">
        <f>+G31/E31</f>
        <v>1</v>
      </c>
      <c r="L31" s="162"/>
      <c r="M31" s="162"/>
      <c r="N31" s="162"/>
      <c r="S31" s="145"/>
    </row>
    <row r="32" spans="2:19">
      <c r="B32" s="144"/>
      <c r="C32" s="277" t="s">
        <v>12</v>
      </c>
      <c r="D32" s="278"/>
      <c r="E32" s="187">
        <f>SUM(E29:E31)</f>
        <v>173440.277</v>
      </c>
      <c r="F32" s="194">
        <f t="shared" si="1"/>
        <v>1</v>
      </c>
      <c r="G32" s="187">
        <f>SUM(G29:G31)</f>
        <v>41238.258000000002</v>
      </c>
      <c r="H32" s="195">
        <f>+G32/E32</f>
        <v>0.23776632921313889</v>
      </c>
      <c r="L32" s="162"/>
      <c r="M32" s="162"/>
      <c r="N32" s="162"/>
      <c r="S32" s="145"/>
    </row>
    <row r="33" spans="1:19">
      <c r="B33" s="144"/>
      <c r="C33" s="137" t="s">
        <v>95</v>
      </c>
      <c r="D33" s="162"/>
      <c r="E33" s="162"/>
      <c r="F33" s="164"/>
      <c r="G33" s="164"/>
      <c r="H33" s="165"/>
      <c r="L33" s="162"/>
      <c r="M33" s="162"/>
      <c r="N33" s="162"/>
      <c r="S33" s="145"/>
    </row>
    <row r="34" spans="1:19">
      <c r="B34" s="144"/>
      <c r="C34" s="135" t="s">
        <v>117</v>
      </c>
      <c r="D34" s="167"/>
      <c r="E34" s="167"/>
      <c r="F34" s="167"/>
      <c r="G34" s="167"/>
      <c r="H34" s="167"/>
      <c r="I34" s="167"/>
      <c r="J34" s="167"/>
      <c r="K34" s="167"/>
      <c r="S34" s="145"/>
    </row>
    <row r="35" spans="1:19">
      <c r="B35" s="144"/>
      <c r="C35" s="136" t="s">
        <v>94</v>
      </c>
      <c r="F35" s="168"/>
      <c r="G35" s="168"/>
      <c r="H35" s="169"/>
      <c r="I35" s="168"/>
      <c r="J35" s="168"/>
      <c r="K35" s="169"/>
      <c r="S35" s="145"/>
    </row>
    <row r="36" spans="1:19">
      <c r="B36" s="144"/>
      <c r="S36" s="145"/>
    </row>
    <row r="37" spans="1:19">
      <c r="B37" s="144"/>
      <c r="S37" s="145"/>
    </row>
    <row r="38" spans="1:19">
      <c r="B38" s="144"/>
      <c r="C38" s="309" t="s">
        <v>22</v>
      </c>
      <c r="D38" s="309"/>
      <c r="E38" s="309"/>
      <c r="F38" s="309"/>
      <c r="G38" s="309"/>
      <c r="H38" s="309"/>
      <c r="I38" s="309"/>
      <c r="J38" s="309"/>
      <c r="K38" s="309"/>
      <c r="L38" s="309"/>
      <c r="M38" s="309"/>
      <c r="N38" s="309"/>
      <c r="O38" s="309"/>
      <c r="P38" s="309"/>
      <c r="S38" s="145"/>
    </row>
    <row r="39" spans="1:19">
      <c r="B39" s="144"/>
      <c r="E39" s="294" t="s">
        <v>23</v>
      </c>
      <c r="F39" s="294"/>
      <c r="G39" s="294"/>
      <c r="H39" s="294"/>
      <c r="I39" s="294"/>
      <c r="J39" s="294"/>
      <c r="K39" s="294"/>
      <c r="L39" s="294"/>
      <c r="M39" s="294"/>
      <c r="S39" s="145"/>
    </row>
    <row r="40" spans="1:19">
      <c r="B40" s="144"/>
      <c r="C40" s="298" t="s">
        <v>15</v>
      </c>
      <c r="D40" s="299"/>
      <c r="E40" s="286" t="s">
        <v>19</v>
      </c>
      <c r="F40" s="286"/>
      <c r="G40" s="286"/>
      <c r="H40" s="286" t="s">
        <v>20</v>
      </c>
      <c r="I40" s="286"/>
      <c r="J40" s="286"/>
      <c r="K40" s="286" t="s">
        <v>21</v>
      </c>
      <c r="L40" s="286"/>
      <c r="M40" s="286"/>
      <c r="N40" s="286" t="s">
        <v>12</v>
      </c>
      <c r="O40" s="286"/>
      <c r="P40" s="286"/>
      <c r="S40" s="145"/>
    </row>
    <row r="41" spans="1:19">
      <c r="B41" s="144"/>
      <c r="C41" s="300"/>
      <c r="D41" s="301"/>
      <c r="E41" s="134" t="s">
        <v>6</v>
      </c>
      <c r="F41" s="134" t="s">
        <v>17</v>
      </c>
      <c r="G41" s="134" t="s">
        <v>18</v>
      </c>
      <c r="H41" s="134" t="s">
        <v>6</v>
      </c>
      <c r="I41" s="134" t="s">
        <v>17</v>
      </c>
      <c r="J41" s="134" t="s">
        <v>18</v>
      </c>
      <c r="K41" s="134" t="s">
        <v>6</v>
      </c>
      <c r="L41" s="134" t="s">
        <v>17</v>
      </c>
      <c r="M41" s="134" t="s">
        <v>18</v>
      </c>
      <c r="N41" s="134" t="s">
        <v>12</v>
      </c>
      <c r="O41" s="134" t="s">
        <v>17</v>
      </c>
      <c r="P41" s="134" t="s">
        <v>8</v>
      </c>
      <c r="S41" s="145"/>
    </row>
    <row r="42" spans="1:19">
      <c r="B42" s="144"/>
      <c r="C42" s="295" t="s">
        <v>11</v>
      </c>
      <c r="D42" s="296"/>
      <c r="E42" s="161">
        <v>1984.5730000000001</v>
      </c>
      <c r="F42" s="161">
        <v>1349.355</v>
      </c>
      <c r="G42" s="170">
        <f>+F42/E42</f>
        <v>0.6799220789560273</v>
      </c>
      <c r="H42" s="161">
        <v>0</v>
      </c>
      <c r="I42" s="161">
        <v>0</v>
      </c>
      <c r="J42" s="170" t="e">
        <f t="shared" ref="J42:J45" si="2">+I42/H42</f>
        <v>#DIV/0!</v>
      </c>
      <c r="K42" s="161">
        <v>0</v>
      </c>
      <c r="L42" s="161">
        <v>0</v>
      </c>
      <c r="M42" s="170" t="e">
        <f t="shared" ref="M42:M45" si="3">+L42/K42</f>
        <v>#DIV/0!</v>
      </c>
      <c r="N42" s="161">
        <f>+E42+H42+K42</f>
        <v>1984.5730000000001</v>
      </c>
      <c r="O42" s="161">
        <f t="shared" ref="O42:O44" si="4">+F42+I42+L42</f>
        <v>1349.355</v>
      </c>
      <c r="P42" s="170">
        <f t="shared" ref="P42:P45" si="5">+O42/N42</f>
        <v>0.6799220789560273</v>
      </c>
      <c r="S42" s="145"/>
    </row>
    <row r="43" spans="1:19">
      <c r="B43" s="144"/>
      <c r="C43" s="295" t="s">
        <v>10</v>
      </c>
      <c r="D43" s="296"/>
      <c r="E43" s="161">
        <v>6360.9809999999998</v>
      </c>
      <c r="F43" s="161">
        <v>3789.8710000000001</v>
      </c>
      <c r="G43" s="170">
        <f t="shared" ref="G43:G45" si="6">+F43/E43</f>
        <v>0.59579976736292728</v>
      </c>
      <c r="H43" s="161">
        <v>11510.897999999999</v>
      </c>
      <c r="I43" s="161">
        <v>10416.974</v>
      </c>
      <c r="J43" s="170">
        <f t="shared" si="2"/>
        <v>0.90496623286906031</v>
      </c>
      <c r="K43" s="161">
        <v>65</v>
      </c>
      <c r="L43" s="161">
        <v>65</v>
      </c>
      <c r="M43" s="170">
        <f t="shared" si="3"/>
        <v>1</v>
      </c>
      <c r="N43" s="161">
        <f t="shared" ref="N43:N44" si="7">+E43+H43+K43</f>
        <v>17936.879000000001</v>
      </c>
      <c r="O43" s="161">
        <f t="shared" si="4"/>
        <v>14271.845000000001</v>
      </c>
      <c r="P43" s="170">
        <f t="shared" si="5"/>
        <v>0.79567047310738959</v>
      </c>
      <c r="S43" s="145"/>
    </row>
    <row r="44" spans="1:19">
      <c r="B44" s="144"/>
      <c r="C44" s="295" t="s">
        <v>9</v>
      </c>
      <c r="D44" s="296"/>
      <c r="E44" s="161">
        <v>148716.826</v>
      </c>
      <c r="F44" s="161">
        <v>21560.34</v>
      </c>
      <c r="G44" s="170">
        <f t="shared" si="6"/>
        <v>0.14497579446726491</v>
      </c>
      <c r="H44" s="161">
        <v>4801.9989999999998</v>
      </c>
      <c r="I44" s="161">
        <v>4056.7179999999998</v>
      </c>
      <c r="J44" s="170">
        <f t="shared" si="2"/>
        <v>0.84479776026608921</v>
      </c>
      <c r="K44" s="161">
        <v>0</v>
      </c>
      <c r="L44" s="161">
        <v>0</v>
      </c>
      <c r="M44" s="170" t="e">
        <f t="shared" si="3"/>
        <v>#DIV/0!</v>
      </c>
      <c r="N44" s="161">
        <f t="shared" si="7"/>
        <v>153518.82500000001</v>
      </c>
      <c r="O44" s="161">
        <f t="shared" si="4"/>
        <v>25617.058000000001</v>
      </c>
      <c r="P44" s="170">
        <f t="shared" si="5"/>
        <v>0.16686590716154842</v>
      </c>
      <c r="S44" s="145"/>
    </row>
    <row r="45" spans="1:19">
      <c r="A45" s="204"/>
      <c r="B45" s="144"/>
      <c r="C45" s="287" t="s">
        <v>12</v>
      </c>
      <c r="D45" s="289"/>
      <c r="E45" s="163">
        <f t="shared" ref="E45:F45" si="8">SUM(E42:E44)</f>
        <v>157062.38</v>
      </c>
      <c r="F45" s="163">
        <f t="shared" si="8"/>
        <v>26699.565999999999</v>
      </c>
      <c r="G45" s="171">
        <f t="shared" si="6"/>
        <v>0.16999338734074956</v>
      </c>
      <c r="H45" s="163">
        <f t="shared" ref="H45:I45" si="9">SUM(H42:H44)</f>
        <v>16312.896999999999</v>
      </c>
      <c r="I45" s="163">
        <f t="shared" si="9"/>
        <v>14473.691999999999</v>
      </c>
      <c r="J45" s="171">
        <f t="shared" si="2"/>
        <v>0.88725454467100484</v>
      </c>
      <c r="K45" s="163">
        <f t="shared" ref="K45:L45" si="10">SUM(K42:K44)</f>
        <v>65</v>
      </c>
      <c r="L45" s="163">
        <f t="shared" si="10"/>
        <v>65</v>
      </c>
      <c r="M45" s="171">
        <f t="shared" si="3"/>
        <v>1</v>
      </c>
      <c r="N45" s="163">
        <f t="shared" ref="N45:O45" si="11">SUM(N42:N44)</f>
        <v>173440.277</v>
      </c>
      <c r="O45" s="163">
        <f t="shared" si="11"/>
        <v>41238.258000000002</v>
      </c>
      <c r="P45" s="171">
        <f t="shared" si="5"/>
        <v>0.23776632921313889</v>
      </c>
      <c r="S45" s="145"/>
    </row>
    <row r="46" spans="1:19">
      <c r="A46" s="204"/>
      <c r="B46" s="144"/>
      <c r="C46" s="137" t="s">
        <v>95</v>
      </c>
      <c r="D46" s="151"/>
      <c r="E46" s="151"/>
      <c r="F46" s="151"/>
      <c r="G46" s="151"/>
      <c r="H46" s="151"/>
      <c r="I46" s="151"/>
      <c r="J46" s="151"/>
      <c r="K46" s="151"/>
      <c r="L46" s="151"/>
      <c r="M46" s="151"/>
      <c r="N46" s="151"/>
      <c r="O46" s="151"/>
      <c r="P46" s="151"/>
      <c r="S46" s="145"/>
    </row>
    <row r="47" spans="1:19">
      <c r="B47" s="144"/>
      <c r="C47" s="135" t="s">
        <v>117</v>
      </c>
      <c r="D47" s="162"/>
      <c r="E47" s="162"/>
      <c r="F47" s="162"/>
      <c r="G47" s="166"/>
      <c r="H47" s="162"/>
      <c r="I47" s="162"/>
      <c r="J47" s="162"/>
      <c r="K47" s="162"/>
      <c r="L47" s="162"/>
      <c r="M47" s="162"/>
      <c r="N47" s="162"/>
      <c r="O47" s="162"/>
      <c r="P47" s="162"/>
      <c r="S47" s="145"/>
    </row>
    <row r="48" spans="1:19">
      <c r="B48" s="144"/>
      <c r="C48" s="136" t="s">
        <v>94</v>
      </c>
      <c r="S48" s="145"/>
    </row>
    <row r="49" spans="1:19">
      <c r="B49" s="144"/>
      <c r="S49" s="145"/>
    </row>
    <row r="50" spans="1:19">
      <c r="B50" s="144"/>
      <c r="S50" s="145"/>
    </row>
    <row r="51" spans="1:19">
      <c r="B51" s="144"/>
      <c r="C51" s="280" t="s">
        <v>97</v>
      </c>
      <c r="D51" s="280"/>
      <c r="E51" s="280"/>
      <c r="F51" s="280"/>
      <c r="G51" s="280"/>
      <c r="H51" s="280"/>
      <c r="I51" s="280"/>
      <c r="J51" s="280"/>
      <c r="K51" s="280"/>
      <c r="L51" s="280"/>
      <c r="M51" s="280"/>
      <c r="N51" s="280"/>
      <c r="O51" s="280"/>
      <c r="P51" s="280"/>
      <c r="Q51" s="280"/>
      <c r="R51" s="280"/>
      <c r="S51" s="145"/>
    </row>
    <row r="52" spans="1:19" ht="13.8" customHeight="1">
      <c r="B52" s="144"/>
      <c r="C52" s="297" t="s">
        <v>127</v>
      </c>
      <c r="D52" s="297"/>
      <c r="E52" s="297"/>
      <c r="F52" s="297"/>
      <c r="G52" s="297"/>
      <c r="H52" s="297"/>
      <c r="I52" s="297"/>
      <c r="J52" s="297"/>
      <c r="K52" s="297"/>
      <c r="L52" s="297"/>
      <c r="M52" s="297"/>
      <c r="N52" s="297"/>
      <c r="O52" s="297"/>
      <c r="P52" s="297"/>
      <c r="Q52" s="297"/>
      <c r="R52" s="297"/>
      <c r="S52" s="145"/>
    </row>
    <row r="53" spans="1:19">
      <c r="B53" s="144"/>
      <c r="C53" s="297"/>
      <c r="D53" s="297"/>
      <c r="E53" s="297"/>
      <c r="F53" s="297"/>
      <c r="G53" s="297"/>
      <c r="H53" s="297"/>
      <c r="I53" s="297"/>
      <c r="J53" s="297"/>
      <c r="K53" s="297"/>
      <c r="L53" s="297"/>
      <c r="M53" s="297"/>
      <c r="N53" s="297"/>
      <c r="O53" s="297"/>
      <c r="P53" s="297"/>
      <c r="Q53" s="297"/>
      <c r="R53" s="297"/>
      <c r="S53" s="145"/>
    </row>
    <row r="54" spans="1:19">
      <c r="B54" s="144"/>
      <c r="S54" s="145"/>
    </row>
    <row r="55" spans="1:19" ht="14.4" customHeight="1">
      <c r="B55" s="144"/>
      <c r="C55" s="293" t="s">
        <v>98</v>
      </c>
      <c r="D55" s="293"/>
      <c r="E55" s="293"/>
      <c r="F55" s="293"/>
      <c r="G55" s="293"/>
      <c r="H55" s="293"/>
      <c r="I55" s="293"/>
      <c r="S55" s="145"/>
    </row>
    <row r="56" spans="1:19">
      <c r="B56" s="144"/>
      <c r="C56" s="293"/>
      <c r="D56" s="293"/>
      <c r="E56" s="293"/>
      <c r="F56" s="293"/>
      <c r="G56" s="293"/>
      <c r="H56" s="293"/>
      <c r="I56" s="293"/>
      <c r="L56" s="196"/>
      <c r="M56" s="172"/>
      <c r="S56" s="145"/>
    </row>
    <row r="57" spans="1:19">
      <c r="B57" s="144"/>
      <c r="C57" s="308" t="s">
        <v>24</v>
      </c>
      <c r="D57" s="308"/>
      <c r="E57" s="308"/>
      <c r="F57" s="308"/>
      <c r="G57" s="308"/>
      <c r="H57" s="308"/>
      <c r="I57" s="308"/>
      <c r="L57" s="173"/>
      <c r="S57" s="145"/>
    </row>
    <row r="58" spans="1:19">
      <c r="B58" s="144"/>
      <c r="C58" s="302" t="s">
        <v>25</v>
      </c>
      <c r="D58" s="303"/>
      <c r="E58" s="138" t="s">
        <v>26</v>
      </c>
      <c r="F58" s="138" t="s">
        <v>7</v>
      </c>
      <c r="G58" s="138" t="s">
        <v>27</v>
      </c>
      <c r="H58" s="138" t="s">
        <v>28</v>
      </c>
      <c r="I58" s="138" t="s">
        <v>51</v>
      </c>
      <c r="S58" s="145"/>
    </row>
    <row r="59" spans="1:19">
      <c r="B59" s="144"/>
      <c r="C59" s="304" t="s">
        <v>29</v>
      </c>
      <c r="D59" s="305"/>
      <c r="E59" s="223">
        <v>2251.6509999999998</v>
      </c>
      <c r="F59" s="223">
        <v>0</v>
      </c>
      <c r="G59" s="224">
        <v>0</v>
      </c>
      <c r="H59" s="225">
        <v>40</v>
      </c>
      <c r="I59" s="224">
        <f>+H59/H$63</f>
        <v>0.35087719298245612</v>
      </c>
      <c r="N59" s="174"/>
      <c r="S59" s="145"/>
    </row>
    <row r="60" spans="1:19">
      <c r="B60" s="144"/>
      <c r="C60" s="304" t="s">
        <v>30</v>
      </c>
      <c r="D60" s="305"/>
      <c r="E60" s="223">
        <v>145987.58100000001</v>
      </c>
      <c r="F60" s="223">
        <v>17987.681000000004</v>
      </c>
      <c r="G60" s="224">
        <v>0.24991348863859333</v>
      </c>
      <c r="H60" s="225">
        <v>16</v>
      </c>
      <c r="I60" s="224">
        <f>+H60/H$63</f>
        <v>0.14035087719298245</v>
      </c>
      <c r="S60" s="145"/>
    </row>
    <row r="61" spans="1:19">
      <c r="B61" s="144"/>
      <c r="C61" s="304" t="s">
        <v>31</v>
      </c>
      <c r="D61" s="305"/>
      <c r="E61" s="223">
        <v>20244.657999999996</v>
      </c>
      <c r="F61" s="223">
        <v>18294.189000000002</v>
      </c>
      <c r="G61" s="224">
        <v>0.84512105077499966</v>
      </c>
      <c r="H61" s="225">
        <v>37</v>
      </c>
      <c r="I61" s="224">
        <f>+H61/H$63</f>
        <v>0.32456140350877194</v>
      </c>
      <c r="S61" s="145"/>
    </row>
    <row r="62" spans="1:19">
      <c r="B62" s="144"/>
      <c r="C62" s="304" t="s">
        <v>32</v>
      </c>
      <c r="D62" s="305"/>
      <c r="E62" s="223">
        <v>4956.3870000000006</v>
      </c>
      <c r="F62" s="223">
        <v>4956.3870000000006</v>
      </c>
      <c r="G62" s="224">
        <v>1</v>
      </c>
      <c r="H62" s="225">
        <v>21</v>
      </c>
      <c r="I62" s="224">
        <f>+H62/H$63</f>
        <v>0.18421052631578946</v>
      </c>
      <c r="S62" s="145"/>
    </row>
    <row r="63" spans="1:19">
      <c r="A63" s="204"/>
      <c r="B63" s="144"/>
      <c r="C63" s="306" t="s">
        <v>12</v>
      </c>
      <c r="D63" s="307"/>
      <c r="E63" s="226">
        <v>173440.27700000012</v>
      </c>
      <c r="F63" s="226">
        <v>41238.257000000005</v>
      </c>
      <c r="G63" s="227">
        <v>0.49357977804291697</v>
      </c>
      <c r="H63" s="226">
        <v>114</v>
      </c>
      <c r="I63" s="227">
        <f>+H63/H$63</f>
        <v>1</v>
      </c>
      <c r="S63" s="145"/>
    </row>
    <row r="64" spans="1:19">
      <c r="A64" s="204"/>
      <c r="B64" s="144"/>
      <c r="C64" s="135" t="s">
        <v>117</v>
      </c>
      <c r="D64" s="175"/>
      <c r="E64" s="175"/>
      <c r="F64" s="175"/>
      <c r="G64" s="175"/>
      <c r="H64" s="175"/>
      <c r="I64" s="175"/>
      <c r="S64" s="145"/>
    </row>
    <row r="65" spans="1:19">
      <c r="B65" s="144"/>
      <c r="C65" s="136" t="s">
        <v>94</v>
      </c>
      <c r="H65" s="168"/>
      <c r="S65" s="145"/>
    </row>
    <row r="66" spans="1:19">
      <c r="B66" s="144"/>
      <c r="S66" s="145"/>
    </row>
    <row r="67" spans="1:19">
      <c r="B67" s="144"/>
      <c r="S67" s="145"/>
    </row>
    <row r="68" spans="1:19">
      <c r="B68" s="144"/>
      <c r="C68" s="309" t="s">
        <v>33</v>
      </c>
      <c r="D68" s="309"/>
      <c r="E68" s="309"/>
      <c r="F68" s="309"/>
      <c r="G68" s="309"/>
      <c r="H68" s="309"/>
      <c r="I68" s="309"/>
      <c r="M68" s="159"/>
      <c r="S68" s="145"/>
    </row>
    <row r="69" spans="1:19">
      <c r="B69" s="144"/>
      <c r="C69" s="294" t="s">
        <v>34</v>
      </c>
      <c r="D69" s="294"/>
      <c r="E69" s="294"/>
      <c r="F69" s="294"/>
      <c r="G69" s="294"/>
      <c r="H69" s="294"/>
      <c r="I69" s="294"/>
      <c r="S69" s="145"/>
    </row>
    <row r="70" spans="1:19">
      <c r="B70" s="144"/>
      <c r="C70" s="286" t="s">
        <v>15</v>
      </c>
      <c r="D70" s="286"/>
      <c r="E70" s="286"/>
      <c r="F70" s="134" t="s">
        <v>6</v>
      </c>
      <c r="G70" s="134" t="s">
        <v>16</v>
      </c>
      <c r="H70" s="134" t="s">
        <v>17</v>
      </c>
      <c r="I70" s="134" t="s">
        <v>18</v>
      </c>
      <c r="S70" s="145"/>
    </row>
    <row r="71" spans="1:19">
      <c r="B71" s="144"/>
      <c r="C71" s="176" t="s">
        <v>40</v>
      </c>
      <c r="D71" s="177"/>
      <c r="E71" s="178"/>
      <c r="F71" s="161">
        <v>144805.92299999998</v>
      </c>
      <c r="G71" s="224">
        <f>+F71/F$75</f>
        <v>0.83490366542714878</v>
      </c>
      <c r="H71" s="161">
        <v>18503.938000000002</v>
      </c>
      <c r="I71" s="228">
        <f>+H71/F71</f>
        <v>0.12778440008976708</v>
      </c>
      <c r="S71" s="145"/>
    </row>
    <row r="72" spans="1:19">
      <c r="B72" s="144"/>
      <c r="C72" s="176" t="s">
        <v>35</v>
      </c>
      <c r="D72" s="177"/>
      <c r="E72" s="178"/>
      <c r="F72" s="161">
        <v>17275.212999999992</v>
      </c>
      <c r="G72" s="228">
        <f>+F72/F$75</f>
        <v>9.9603236911343235E-2</v>
      </c>
      <c r="H72" s="161">
        <v>13681.147000000004</v>
      </c>
      <c r="I72" s="228">
        <f>+H72/F72</f>
        <v>0.79195243497142465</v>
      </c>
      <c r="S72" s="145"/>
    </row>
    <row r="73" spans="1:19">
      <c r="B73" s="144"/>
      <c r="C73" s="176" t="s">
        <v>41</v>
      </c>
      <c r="D73" s="177"/>
      <c r="E73" s="160"/>
      <c r="F73" s="161">
        <v>10173.111000000001</v>
      </c>
      <c r="G73" s="228">
        <f>+F73/F$75</f>
        <v>5.8654835981379355E-2</v>
      </c>
      <c r="H73" s="161">
        <v>8083.0020000000004</v>
      </c>
      <c r="I73" s="228">
        <f>+H73/F73</f>
        <v>0.7945457392532137</v>
      </c>
      <c r="S73" s="145"/>
    </row>
    <row r="74" spans="1:19">
      <c r="B74" s="144"/>
      <c r="C74" s="176" t="s">
        <v>42</v>
      </c>
      <c r="D74" s="177"/>
      <c r="E74" s="160"/>
      <c r="F74" s="161">
        <v>1186.03</v>
      </c>
      <c r="G74" s="228">
        <f>+F74/F$75</f>
        <v>6.83826168012866E-3</v>
      </c>
      <c r="H74" s="161">
        <v>970.17000000000007</v>
      </c>
      <c r="I74" s="228">
        <f>+H74/F74</f>
        <v>0.81799785840155825</v>
      </c>
      <c r="S74" s="145"/>
    </row>
    <row r="75" spans="1:19">
      <c r="A75" s="204"/>
      <c r="B75" s="144"/>
      <c r="C75" s="287" t="s">
        <v>12</v>
      </c>
      <c r="D75" s="288"/>
      <c r="E75" s="289"/>
      <c r="F75" s="226">
        <f>SUM(F71:F74)</f>
        <v>173440.27699999997</v>
      </c>
      <c r="G75" s="229">
        <f>+F75/F$75</f>
        <v>1</v>
      </c>
      <c r="H75" s="226">
        <f>SUM(H71:H74)</f>
        <v>41238.257000000005</v>
      </c>
      <c r="I75" s="229">
        <f>+H75/F75</f>
        <v>0.23776632344746551</v>
      </c>
      <c r="S75" s="145"/>
    </row>
    <row r="76" spans="1:19">
      <c r="A76" s="204"/>
      <c r="B76" s="144"/>
      <c r="C76" s="135" t="s">
        <v>117</v>
      </c>
      <c r="D76" s="175"/>
      <c r="E76" s="175"/>
      <c r="F76" s="175"/>
      <c r="G76" s="175"/>
      <c r="H76" s="175"/>
      <c r="I76" s="175"/>
      <c r="S76" s="145"/>
    </row>
    <row r="77" spans="1:19">
      <c r="B77" s="144"/>
      <c r="C77" s="136" t="s">
        <v>94</v>
      </c>
      <c r="F77" s="168"/>
      <c r="I77" s="168"/>
      <c r="S77" s="145"/>
    </row>
    <row r="78" spans="1:19">
      <c r="B78" s="144"/>
      <c r="S78" s="145"/>
    </row>
    <row r="79" spans="1:19">
      <c r="B79" s="144"/>
      <c r="S79" s="145"/>
    </row>
    <row r="80" spans="1:19" ht="14.4" customHeight="1">
      <c r="B80" s="144"/>
      <c r="C80" s="293" t="s">
        <v>99</v>
      </c>
      <c r="D80" s="293"/>
      <c r="E80" s="293"/>
      <c r="F80" s="293"/>
      <c r="G80" s="293"/>
      <c r="H80" s="293"/>
      <c r="I80" s="293"/>
      <c r="S80" s="145"/>
    </row>
    <row r="81" spans="1:19">
      <c r="B81" s="144"/>
      <c r="C81" s="293"/>
      <c r="D81" s="293"/>
      <c r="E81" s="293"/>
      <c r="F81" s="293"/>
      <c r="G81" s="293"/>
      <c r="H81" s="293"/>
      <c r="I81" s="293"/>
      <c r="L81" s="189"/>
      <c r="M81" s="159"/>
      <c r="S81" s="145"/>
    </row>
    <row r="82" spans="1:19">
      <c r="B82" s="144"/>
      <c r="C82" s="294" t="s">
        <v>34</v>
      </c>
      <c r="D82" s="294"/>
      <c r="E82" s="294"/>
      <c r="F82" s="294"/>
      <c r="G82" s="294"/>
      <c r="H82" s="294"/>
      <c r="I82" s="294"/>
      <c r="S82" s="145"/>
    </row>
    <row r="83" spans="1:19">
      <c r="B83" s="144"/>
      <c r="C83" s="286" t="s">
        <v>15</v>
      </c>
      <c r="D83" s="286"/>
      <c r="E83" s="286"/>
      <c r="F83" s="134" t="s">
        <v>6</v>
      </c>
      <c r="G83" s="134" t="s">
        <v>16</v>
      </c>
      <c r="H83" s="134" t="s">
        <v>17</v>
      </c>
      <c r="I83" s="134" t="s">
        <v>18</v>
      </c>
      <c r="S83" s="145"/>
    </row>
    <row r="84" spans="1:19">
      <c r="B84" s="144"/>
      <c r="C84" s="290" t="s">
        <v>36</v>
      </c>
      <c r="D84" s="291"/>
      <c r="E84" s="292"/>
      <c r="F84" s="161">
        <v>13001.428</v>
      </c>
      <c r="G84" s="228">
        <v>4.6438634723509765E-2</v>
      </c>
      <c r="H84" s="161">
        <v>10727.628000000001</v>
      </c>
      <c r="I84" s="228">
        <v>0.17489977315064956</v>
      </c>
      <c r="L84" s="162"/>
      <c r="M84" s="162"/>
      <c r="S84" s="145"/>
    </row>
    <row r="85" spans="1:19">
      <c r="B85" s="144"/>
      <c r="C85" s="290" t="s">
        <v>37</v>
      </c>
      <c r="D85" s="291"/>
      <c r="E85" s="292"/>
      <c r="F85" s="161">
        <v>106529.79700000001</v>
      </c>
      <c r="G85" s="228">
        <v>0.38050422846264631</v>
      </c>
      <c r="H85" s="161">
        <v>20097.601999999999</v>
      </c>
      <c r="I85" s="228">
        <v>0.32766479511333174</v>
      </c>
      <c r="L85" s="162"/>
      <c r="M85" s="162"/>
      <c r="S85" s="145"/>
    </row>
    <row r="86" spans="1:19">
      <c r="B86" s="144"/>
      <c r="C86" s="197" t="s">
        <v>102</v>
      </c>
      <c r="D86" s="198"/>
      <c r="E86" s="199"/>
      <c r="F86" s="161">
        <v>160438.84899999999</v>
      </c>
      <c r="G86" s="228">
        <v>0.57305713681384385</v>
      </c>
      <c r="H86" s="161">
        <v>30510.63</v>
      </c>
      <c r="I86" s="228">
        <v>0.49743543173601873</v>
      </c>
      <c r="L86" s="162"/>
      <c r="M86" s="162"/>
      <c r="S86" s="145"/>
    </row>
    <row r="87" spans="1:19">
      <c r="A87" s="204"/>
      <c r="B87" s="144"/>
      <c r="C87" s="287" t="s">
        <v>12</v>
      </c>
      <c r="D87" s="288"/>
      <c r="E87" s="289"/>
      <c r="F87" s="230">
        <f>SUM(F84:F86)</f>
        <v>279970.07400000002</v>
      </c>
      <c r="G87" s="229">
        <v>1</v>
      </c>
      <c r="H87" s="230">
        <f>SUM(H84:H86)</f>
        <v>61335.86</v>
      </c>
      <c r="I87" s="229">
        <f>+H87/F87</f>
        <v>0.21908005782075121</v>
      </c>
      <c r="L87" s="162"/>
      <c r="M87" s="162"/>
      <c r="S87" s="145"/>
    </row>
    <row r="88" spans="1:19">
      <c r="A88" s="204"/>
      <c r="B88" s="144"/>
      <c r="C88" s="135" t="s">
        <v>117</v>
      </c>
      <c r="D88" s="175"/>
      <c r="E88" s="175"/>
      <c r="F88" s="175"/>
      <c r="G88" s="175"/>
      <c r="H88" s="175"/>
      <c r="I88" s="175"/>
      <c r="S88" s="145"/>
    </row>
    <row r="89" spans="1:19">
      <c r="B89" s="144"/>
      <c r="C89" s="136" t="s">
        <v>94</v>
      </c>
      <c r="S89" s="145"/>
    </row>
    <row r="90" spans="1:19">
      <c r="B90" s="179"/>
      <c r="C90" s="180"/>
      <c r="D90" s="180"/>
      <c r="E90" s="180"/>
      <c r="F90" s="180"/>
      <c r="G90" s="180"/>
      <c r="H90" s="180"/>
      <c r="I90" s="180"/>
      <c r="J90" s="180"/>
      <c r="K90" s="180"/>
      <c r="L90" s="180"/>
      <c r="M90" s="180"/>
      <c r="N90" s="180"/>
      <c r="O90" s="180"/>
      <c r="P90" s="180"/>
      <c r="Q90" s="180"/>
      <c r="R90" s="180"/>
      <c r="S90" s="181"/>
    </row>
  </sheetData>
  <mergeCells count="52">
    <mergeCell ref="C38:P38"/>
    <mergeCell ref="E39:M39"/>
    <mergeCell ref="C25:H26"/>
    <mergeCell ref="C28:D28"/>
    <mergeCell ref="C29:D29"/>
    <mergeCell ref="C30:D30"/>
    <mergeCell ref="C31:D31"/>
    <mergeCell ref="C32:D32"/>
    <mergeCell ref="C27:H27"/>
    <mergeCell ref="C69:I69"/>
    <mergeCell ref="C51:R51"/>
    <mergeCell ref="C58:D58"/>
    <mergeCell ref="C59:D59"/>
    <mergeCell ref="C60:D60"/>
    <mergeCell ref="C62:D62"/>
    <mergeCell ref="C61:D61"/>
    <mergeCell ref="C63:D63"/>
    <mergeCell ref="C55:I56"/>
    <mergeCell ref="C57:I57"/>
    <mergeCell ref="C68:I68"/>
    <mergeCell ref="K40:M40"/>
    <mergeCell ref="C43:D43"/>
    <mergeCell ref="C44:D44"/>
    <mergeCell ref="C45:D45"/>
    <mergeCell ref="C52:R53"/>
    <mergeCell ref="N40:P40"/>
    <mergeCell ref="C42:D42"/>
    <mergeCell ref="C40:D41"/>
    <mergeCell ref="E40:G40"/>
    <mergeCell ref="H40:J40"/>
    <mergeCell ref="C83:E83"/>
    <mergeCell ref="C87:E87"/>
    <mergeCell ref="C70:E70"/>
    <mergeCell ref="C75:E75"/>
    <mergeCell ref="C84:E84"/>
    <mergeCell ref="C85:E85"/>
    <mergeCell ref="C80:I81"/>
    <mergeCell ref="C82:I82"/>
    <mergeCell ref="B2:S3"/>
    <mergeCell ref="C8:R8"/>
    <mergeCell ref="C9:R10"/>
    <mergeCell ref="C14:J14"/>
    <mergeCell ref="C15:D16"/>
    <mergeCell ref="E15:G15"/>
    <mergeCell ref="H15:J15"/>
    <mergeCell ref="L15:M16"/>
    <mergeCell ref="C12:J13"/>
    <mergeCell ref="L17:M17"/>
    <mergeCell ref="L18:M18"/>
    <mergeCell ref="L19:M19"/>
    <mergeCell ref="L20:M20"/>
    <mergeCell ref="C20:D20"/>
  </mergeCells>
  <pageMargins left="0.7" right="0.7" top="0.75" bottom="0.75" header="0.3" footer="0.3"/>
  <pageSetup orientation="portrait" r:id="rId1"/>
  <ignoredErrors>
    <ignoredError sqref="G2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22587-F71B-48E7-9A3E-86191E33039C}">
  <dimension ref="A2:T90"/>
  <sheetViews>
    <sheetView zoomScaleNormal="100" workbookViewId="0">
      <selection activeCell="F19" sqref="F19"/>
    </sheetView>
  </sheetViews>
  <sheetFormatPr defaultColWidth="0" defaultRowHeight="13.8"/>
  <cols>
    <col min="1" max="19" width="9.77734375" style="139" customWidth="1"/>
    <col min="20" max="20" width="11.6640625" style="139" customWidth="1"/>
    <col min="21" max="16384" width="11.44140625" style="139" hidden="1"/>
  </cols>
  <sheetData>
    <row r="2" spans="2:19">
      <c r="B2" s="279" t="s">
        <v>113</v>
      </c>
      <c r="C2" s="279"/>
      <c r="D2" s="279"/>
      <c r="E2" s="279"/>
      <c r="F2" s="279"/>
      <c r="G2" s="279"/>
      <c r="H2" s="279"/>
      <c r="I2" s="279"/>
      <c r="J2" s="279"/>
      <c r="K2" s="279"/>
      <c r="L2" s="279"/>
      <c r="M2" s="279"/>
      <c r="N2" s="279"/>
      <c r="O2" s="279"/>
      <c r="P2" s="279"/>
      <c r="Q2" s="279"/>
      <c r="R2" s="279"/>
      <c r="S2" s="279"/>
    </row>
    <row r="3" spans="2:19">
      <c r="B3" s="279"/>
      <c r="C3" s="279"/>
      <c r="D3" s="279"/>
      <c r="E3" s="279"/>
      <c r="F3" s="279"/>
      <c r="G3" s="279"/>
      <c r="H3" s="279"/>
      <c r="I3" s="279"/>
      <c r="J3" s="279"/>
      <c r="K3" s="279"/>
      <c r="L3" s="279"/>
      <c r="M3" s="279"/>
      <c r="N3" s="279"/>
      <c r="O3" s="279"/>
      <c r="P3" s="279"/>
      <c r="Q3" s="279"/>
      <c r="R3" s="279"/>
      <c r="S3" s="279"/>
    </row>
    <row r="4" spans="2:19">
      <c r="B4" s="140"/>
      <c r="H4" s="140"/>
      <c r="O4" s="140"/>
      <c r="P4" s="140"/>
    </row>
    <row r="5" spans="2:19">
      <c r="B5" s="140"/>
      <c r="H5" s="140"/>
      <c r="O5" s="140"/>
      <c r="P5" s="140"/>
    </row>
    <row r="7" spans="2:19">
      <c r="B7" s="141"/>
      <c r="C7" s="142"/>
      <c r="D7" s="142"/>
      <c r="E7" s="142"/>
      <c r="F7" s="142"/>
      <c r="G7" s="142"/>
      <c r="H7" s="142"/>
      <c r="I7" s="142"/>
      <c r="J7" s="142"/>
      <c r="K7" s="142"/>
      <c r="L7" s="142"/>
      <c r="M7" s="142"/>
      <c r="N7" s="142"/>
      <c r="O7" s="142"/>
      <c r="P7" s="142"/>
      <c r="Q7" s="142"/>
      <c r="R7" s="142"/>
      <c r="S7" s="143"/>
    </row>
    <row r="8" spans="2:19">
      <c r="B8" s="144"/>
      <c r="C8" s="280" t="s">
        <v>3</v>
      </c>
      <c r="D8" s="280"/>
      <c r="E8" s="280"/>
      <c r="F8" s="280"/>
      <c r="G8" s="280"/>
      <c r="H8" s="280"/>
      <c r="I8" s="280"/>
      <c r="J8" s="280"/>
      <c r="K8" s="280"/>
      <c r="L8" s="280"/>
      <c r="M8" s="280"/>
      <c r="N8" s="280"/>
      <c r="O8" s="280"/>
      <c r="P8" s="280"/>
      <c r="Q8" s="280"/>
      <c r="R8" s="280"/>
      <c r="S8" s="145"/>
    </row>
    <row r="9" spans="2:19" ht="13.8" customHeight="1">
      <c r="B9" s="144"/>
      <c r="C9" s="281" t="s">
        <v>126</v>
      </c>
      <c r="D9" s="281"/>
      <c r="E9" s="281"/>
      <c r="F9" s="281"/>
      <c r="G9" s="281"/>
      <c r="H9" s="281"/>
      <c r="I9" s="281"/>
      <c r="J9" s="281"/>
      <c r="K9" s="281"/>
      <c r="L9" s="281"/>
      <c r="M9" s="281"/>
      <c r="N9" s="281"/>
      <c r="O9" s="281"/>
      <c r="P9" s="281"/>
      <c r="Q9" s="281"/>
      <c r="R9" s="281"/>
      <c r="S9" s="146"/>
    </row>
    <row r="10" spans="2:19">
      <c r="B10" s="144"/>
      <c r="C10" s="281"/>
      <c r="D10" s="281"/>
      <c r="E10" s="281"/>
      <c r="F10" s="281"/>
      <c r="G10" s="281"/>
      <c r="H10" s="281"/>
      <c r="I10" s="281"/>
      <c r="J10" s="281"/>
      <c r="K10" s="281"/>
      <c r="L10" s="281"/>
      <c r="M10" s="281"/>
      <c r="N10" s="281"/>
      <c r="O10" s="281"/>
      <c r="P10" s="281"/>
      <c r="Q10" s="281"/>
      <c r="R10" s="281"/>
      <c r="S10" s="146"/>
    </row>
    <row r="11" spans="2:19">
      <c r="B11" s="144"/>
      <c r="C11" s="147"/>
      <c r="D11" s="147"/>
      <c r="E11" s="147"/>
      <c r="O11" s="147"/>
      <c r="P11" s="147"/>
      <c r="R11" s="147"/>
      <c r="S11" s="132"/>
    </row>
    <row r="12" spans="2:19" ht="14.4" customHeight="1">
      <c r="B12" s="144"/>
      <c r="C12" s="285" t="s">
        <v>100</v>
      </c>
      <c r="D12" s="285"/>
      <c r="E12" s="285"/>
      <c r="F12" s="285"/>
      <c r="G12" s="285"/>
      <c r="H12" s="285"/>
      <c r="I12" s="285"/>
      <c r="J12" s="285"/>
      <c r="O12" s="147"/>
      <c r="P12" s="147"/>
      <c r="R12" s="147"/>
      <c r="S12" s="132"/>
    </row>
    <row r="13" spans="2:19" ht="12" customHeight="1">
      <c r="B13" s="144"/>
      <c r="C13" s="285"/>
      <c r="D13" s="285"/>
      <c r="E13" s="285"/>
      <c r="F13" s="285"/>
      <c r="G13" s="285"/>
      <c r="H13" s="285"/>
      <c r="I13" s="285"/>
      <c r="J13" s="285"/>
      <c r="K13" s="148"/>
      <c r="L13" s="148"/>
      <c r="M13" s="148"/>
      <c r="N13" s="148"/>
      <c r="P13" s="133"/>
      <c r="S13" s="132"/>
    </row>
    <row r="14" spans="2:19" ht="12" customHeight="1">
      <c r="B14" s="144"/>
      <c r="C14" s="282" t="s">
        <v>4</v>
      </c>
      <c r="D14" s="282"/>
      <c r="E14" s="282"/>
      <c r="F14" s="282"/>
      <c r="G14" s="282"/>
      <c r="H14" s="282"/>
      <c r="I14" s="282"/>
      <c r="J14" s="282"/>
      <c r="N14" s="148"/>
      <c r="O14" s="133"/>
      <c r="P14" s="133"/>
      <c r="S14" s="132"/>
    </row>
    <row r="15" spans="2:19" ht="12" customHeight="1">
      <c r="B15" s="144"/>
      <c r="C15" s="283" t="s">
        <v>5</v>
      </c>
      <c r="D15" s="283"/>
      <c r="E15" s="283">
        <v>2020</v>
      </c>
      <c r="F15" s="283"/>
      <c r="G15" s="283"/>
      <c r="H15" s="283">
        <v>2019</v>
      </c>
      <c r="I15" s="283"/>
      <c r="J15" s="283"/>
      <c r="L15" s="284" t="s">
        <v>38</v>
      </c>
      <c r="M15" s="284"/>
      <c r="S15" s="132"/>
    </row>
    <row r="16" spans="2:19">
      <c r="B16" s="144"/>
      <c r="C16" s="283"/>
      <c r="D16" s="283"/>
      <c r="E16" s="183" t="s">
        <v>6</v>
      </c>
      <c r="F16" s="183" t="s">
        <v>7</v>
      </c>
      <c r="G16" s="183" t="s">
        <v>8</v>
      </c>
      <c r="H16" s="183" t="s">
        <v>6</v>
      </c>
      <c r="I16" s="183" t="s">
        <v>7</v>
      </c>
      <c r="J16" s="183" t="s">
        <v>8</v>
      </c>
      <c r="K16" s="149"/>
      <c r="L16" s="284"/>
      <c r="M16" s="284"/>
      <c r="S16" s="145"/>
    </row>
    <row r="17" spans="2:19">
      <c r="B17" s="144"/>
      <c r="C17" s="184" t="s">
        <v>11</v>
      </c>
      <c r="D17" s="184"/>
      <c r="E17" s="185">
        <v>22171.965</v>
      </c>
      <c r="F17" s="185">
        <v>9991.8389999999999</v>
      </c>
      <c r="G17" s="186">
        <f>+F17/E17</f>
        <v>0.45065193815703752</v>
      </c>
      <c r="H17" s="185">
        <v>42578.981</v>
      </c>
      <c r="I17" s="185">
        <v>28878.488000000001</v>
      </c>
      <c r="J17" s="186">
        <f>+I17/H17</f>
        <v>0.678233422260622</v>
      </c>
      <c r="K17" s="150"/>
      <c r="L17" s="276">
        <f>(G17-J17)*100</f>
        <v>-22.758148410358448</v>
      </c>
      <c r="M17" s="276"/>
      <c r="N17" s="162"/>
      <c r="S17" s="145"/>
    </row>
    <row r="18" spans="2:19">
      <c r="B18" s="144"/>
      <c r="C18" s="184" t="s">
        <v>101</v>
      </c>
      <c r="D18" s="184"/>
      <c r="E18" s="185">
        <v>16989.919000000002</v>
      </c>
      <c r="F18" s="185">
        <v>7645.88</v>
      </c>
      <c r="G18" s="186">
        <f t="shared" ref="G18:G19" si="0">+F18/E18</f>
        <v>0.45002451159419887</v>
      </c>
      <c r="H18" s="185">
        <v>10880.761</v>
      </c>
      <c r="I18" s="185">
        <v>3030.66</v>
      </c>
      <c r="J18" s="186">
        <f>+I18/H18</f>
        <v>0.27853382681597361</v>
      </c>
      <c r="K18" s="150"/>
      <c r="L18" s="276">
        <f>(G18-J18)*100</f>
        <v>17.149068477822528</v>
      </c>
      <c r="M18" s="276"/>
      <c r="N18" s="162"/>
      <c r="S18" s="145"/>
    </row>
    <row r="19" spans="2:19">
      <c r="B19" s="144"/>
      <c r="C19" s="184" t="s">
        <v>9</v>
      </c>
      <c r="D19" s="184"/>
      <c r="E19" s="185">
        <v>36403.294000000002</v>
      </c>
      <c r="F19" s="185">
        <v>26757.705000000002</v>
      </c>
      <c r="G19" s="186">
        <f t="shared" si="0"/>
        <v>0.73503526906109107</v>
      </c>
      <c r="H19" s="185">
        <v>28147.591</v>
      </c>
      <c r="I19" s="185">
        <v>11010.749</v>
      </c>
      <c r="J19" s="186">
        <f>+I19/H19</f>
        <v>0.39117908882504365</v>
      </c>
      <c r="K19" s="150"/>
      <c r="L19" s="276">
        <f>(G19-J19)*100</f>
        <v>34.385618023604742</v>
      </c>
      <c r="M19" s="276"/>
      <c r="N19" s="162"/>
      <c r="S19" s="145"/>
    </row>
    <row r="20" spans="2:19">
      <c r="B20" s="144"/>
      <c r="C20" s="277" t="s">
        <v>12</v>
      </c>
      <c r="D20" s="278"/>
      <c r="E20" s="187">
        <f>SUM(E17:E19)</f>
        <v>75565.178000000014</v>
      </c>
      <c r="F20" s="187">
        <f>SUM(F17:F19)</f>
        <v>44395.423999999999</v>
      </c>
      <c r="G20" s="188">
        <f>+F20/E20</f>
        <v>0.58751167105038771</v>
      </c>
      <c r="H20" s="187">
        <f>SUM(H17:H19)</f>
        <v>81607.332999999999</v>
      </c>
      <c r="I20" s="187">
        <f>SUM(I17:I19)</f>
        <v>42919.896999999997</v>
      </c>
      <c r="J20" s="188">
        <f>+I20/H20</f>
        <v>0.52593186693161509</v>
      </c>
      <c r="K20" s="162"/>
      <c r="L20" s="276">
        <f>(G20-J20)*100</f>
        <v>6.1579804118772614</v>
      </c>
      <c r="M20" s="276"/>
      <c r="N20" s="162"/>
      <c r="S20" s="145"/>
    </row>
    <row r="21" spans="2:19">
      <c r="B21" s="144"/>
      <c r="C21" s="222" t="s">
        <v>118</v>
      </c>
      <c r="D21" s="182"/>
      <c r="E21" s="182"/>
      <c r="F21" s="182"/>
      <c r="G21" s="182"/>
      <c r="H21" s="182"/>
      <c r="I21" s="182"/>
      <c r="J21" s="182"/>
      <c r="N21" s="152"/>
      <c r="O21" s="153"/>
      <c r="S21" s="145"/>
    </row>
    <row r="22" spans="2:19">
      <c r="B22" s="144"/>
      <c r="C22" s="136" t="s">
        <v>94</v>
      </c>
      <c r="D22" s="154"/>
      <c r="E22" s="154"/>
      <c r="F22" s="154"/>
      <c r="G22" s="155"/>
      <c r="H22" s="154"/>
      <c r="I22" s="154"/>
      <c r="J22" s="154"/>
      <c r="K22" s="154"/>
      <c r="L22" s="154"/>
      <c r="M22" s="154"/>
      <c r="N22" s="156"/>
      <c r="O22" s="153"/>
      <c r="S22" s="145"/>
    </row>
    <row r="23" spans="2:19">
      <c r="B23" s="144"/>
      <c r="C23" s="157"/>
      <c r="D23" s="157"/>
      <c r="E23" s="140"/>
      <c r="F23" s="157"/>
      <c r="G23" s="157"/>
      <c r="H23" s="157"/>
      <c r="I23" s="157"/>
      <c r="J23" s="157"/>
      <c r="K23" s="158"/>
      <c r="L23" s="157"/>
      <c r="M23" s="157"/>
      <c r="N23" s="157"/>
      <c r="O23" s="157"/>
      <c r="P23" s="157"/>
      <c r="R23" s="157"/>
      <c r="S23" s="145"/>
    </row>
    <row r="24" spans="2:19">
      <c r="B24" s="144"/>
      <c r="S24" s="145"/>
    </row>
    <row r="25" spans="2:19" ht="14.4" customHeight="1">
      <c r="B25" s="144"/>
      <c r="C25" s="293" t="s">
        <v>96</v>
      </c>
      <c r="D25" s="293"/>
      <c r="E25" s="293"/>
      <c r="F25" s="293"/>
      <c r="G25" s="293"/>
      <c r="H25" s="293"/>
      <c r="S25" s="145"/>
    </row>
    <row r="26" spans="2:19">
      <c r="B26" s="144"/>
      <c r="C26" s="293"/>
      <c r="D26" s="293"/>
      <c r="E26" s="293"/>
      <c r="F26" s="293"/>
      <c r="G26" s="293"/>
      <c r="H26" s="293"/>
      <c r="M26" s="159"/>
      <c r="S26" s="145"/>
    </row>
    <row r="27" spans="2:19">
      <c r="B27" s="144"/>
      <c r="C27" s="312" t="s">
        <v>14</v>
      </c>
      <c r="D27" s="312"/>
      <c r="E27" s="312"/>
      <c r="F27" s="312"/>
      <c r="G27" s="312"/>
      <c r="H27" s="312"/>
      <c r="S27" s="145"/>
    </row>
    <row r="28" spans="2:19">
      <c r="B28" s="144"/>
      <c r="C28" s="283" t="s">
        <v>15</v>
      </c>
      <c r="D28" s="283"/>
      <c r="E28" s="183" t="s">
        <v>6</v>
      </c>
      <c r="F28" s="183" t="s">
        <v>16</v>
      </c>
      <c r="G28" s="183" t="s">
        <v>17</v>
      </c>
      <c r="H28" s="183" t="s">
        <v>18</v>
      </c>
      <c r="S28" s="145"/>
    </row>
    <row r="29" spans="2:19">
      <c r="B29" s="144"/>
      <c r="C29" s="310" t="s">
        <v>19</v>
      </c>
      <c r="D29" s="311"/>
      <c r="E29" s="191">
        <v>69237.149999999994</v>
      </c>
      <c r="F29" s="192">
        <f>+E29/E$32</f>
        <v>0.9162573533539482</v>
      </c>
      <c r="G29" s="191">
        <v>42092.508000000002</v>
      </c>
      <c r="H29" s="193">
        <f>+G29/E29</f>
        <v>0.60794686089765404</v>
      </c>
      <c r="I29" s="162"/>
      <c r="M29" s="162"/>
      <c r="N29" s="162"/>
      <c r="S29" s="145"/>
    </row>
    <row r="30" spans="2:19">
      <c r="B30" s="144"/>
      <c r="C30" s="310" t="s">
        <v>20</v>
      </c>
      <c r="D30" s="311"/>
      <c r="E30" s="191">
        <v>6328.0280000000002</v>
      </c>
      <c r="F30" s="192">
        <f t="shared" ref="F30:F32" si="1">+E30/E$32</f>
        <v>8.3742646646051702E-2</v>
      </c>
      <c r="G30" s="191">
        <v>2302.9169999999999</v>
      </c>
      <c r="H30" s="193">
        <f>+G30/E30</f>
        <v>0.36392332650866904</v>
      </c>
      <c r="I30" s="162"/>
      <c r="L30" s="162"/>
      <c r="M30" s="162"/>
      <c r="N30" s="162"/>
      <c r="S30" s="145"/>
    </row>
    <row r="31" spans="2:19">
      <c r="B31" s="144"/>
      <c r="C31" s="310" t="s">
        <v>21</v>
      </c>
      <c r="D31" s="311"/>
      <c r="E31" s="191">
        <v>0</v>
      </c>
      <c r="F31" s="192">
        <f t="shared" si="1"/>
        <v>0</v>
      </c>
      <c r="G31" s="191">
        <v>0</v>
      </c>
      <c r="H31" s="193" t="e">
        <f>+G31/E31</f>
        <v>#DIV/0!</v>
      </c>
      <c r="I31" s="162"/>
      <c r="L31" s="162"/>
      <c r="M31" s="162"/>
      <c r="N31" s="162"/>
      <c r="S31" s="145"/>
    </row>
    <row r="32" spans="2:19">
      <c r="B32" s="144"/>
      <c r="C32" s="277" t="s">
        <v>12</v>
      </c>
      <c r="D32" s="278"/>
      <c r="E32" s="187">
        <f>SUM(E29:E31)</f>
        <v>75565.178</v>
      </c>
      <c r="F32" s="194">
        <f t="shared" si="1"/>
        <v>1</v>
      </c>
      <c r="G32" s="187">
        <f>SUM(G29:G31)</f>
        <v>44395.425000000003</v>
      </c>
      <c r="H32" s="195">
        <f>+G32/E32</f>
        <v>0.58751168428399658</v>
      </c>
      <c r="I32" s="162"/>
      <c r="L32" s="162"/>
      <c r="M32" s="162"/>
      <c r="N32" s="162"/>
      <c r="S32" s="145"/>
    </row>
    <row r="33" spans="1:19">
      <c r="B33" s="144"/>
      <c r="C33" s="137" t="s">
        <v>95</v>
      </c>
      <c r="D33" s="162"/>
      <c r="E33" s="162"/>
      <c r="F33" s="164"/>
      <c r="G33" s="164"/>
      <c r="H33" s="165"/>
      <c r="L33" s="162"/>
      <c r="M33" s="162"/>
      <c r="N33" s="162"/>
      <c r="S33" s="145"/>
    </row>
    <row r="34" spans="1:19">
      <c r="B34" s="144"/>
      <c r="C34" s="222" t="s">
        <v>118</v>
      </c>
      <c r="D34" s="167"/>
      <c r="E34" s="167"/>
      <c r="F34" s="167"/>
      <c r="G34" s="167"/>
      <c r="H34" s="167"/>
      <c r="I34" s="167"/>
      <c r="J34" s="167"/>
      <c r="K34" s="167"/>
      <c r="S34" s="145"/>
    </row>
    <row r="35" spans="1:19">
      <c r="B35" s="144"/>
      <c r="C35" s="136" t="s">
        <v>94</v>
      </c>
      <c r="F35" s="168"/>
      <c r="G35" s="168"/>
      <c r="H35" s="169"/>
      <c r="I35" s="168"/>
      <c r="J35" s="168"/>
      <c r="K35" s="169"/>
      <c r="S35" s="145"/>
    </row>
    <row r="36" spans="1:19">
      <c r="B36" s="144"/>
      <c r="S36" s="145"/>
    </row>
    <row r="37" spans="1:19">
      <c r="B37" s="144"/>
      <c r="S37" s="145"/>
    </row>
    <row r="38" spans="1:19">
      <c r="B38" s="144"/>
      <c r="C38" s="309" t="s">
        <v>22</v>
      </c>
      <c r="D38" s="309"/>
      <c r="E38" s="309"/>
      <c r="F38" s="309"/>
      <c r="G38" s="309"/>
      <c r="H38" s="309"/>
      <c r="I38" s="309"/>
      <c r="J38" s="309"/>
      <c r="K38" s="309"/>
      <c r="L38" s="309"/>
      <c r="M38" s="309"/>
      <c r="N38" s="309"/>
      <c r="O38" s="309"/>
      <c r="P38" s="309"/>
      <c r="S38" s="145"/>
    </row>
    <row r="39" spans="1:19">
      <c r="B39" s="144"/>
      <c r="E39" s="294" t="s">
        <v>23</v>
      </c>
      <c r="F39" s="294"/>
      <c r="G39" s="294"/>
      <c r="H39" s="294"/>
      <c r="I39" s="294"/>
      <c r="J39" s="294"/>
      <c r="K39" s="294"/>
      <c r="L39" s="294"/>
      <c r="M39" s="294"/>
      <c r="S39" s="145"/>
    </row>
    <row r="40" spans="1:19">
      <c r="B40" s="144"/>
      <c r="C40" s="298" t="s">
        <v>15</v>
      </c>
      <c r="D40" s="299"/>
      <c r="E40" s="286" t="s">
        <v>19</v>
      </c>
      <c r="F40" s="286"/>
      <c r="G40" s="286"/>
      <c r="H40" s="286" t="s">
        <v>20</v>
      </c>
      <c r="I40" s="286"/>
      <c r="J40" s="286"/>
      <c r="K40" s="286" t="s">
        <v>21</v>
      </c>
      <c r="L40" s="286"/>
      <c r="M40" s="286"/>
      <c r="N40" s="286" t="s">
        <v>12</v>
      </c>
      <c r="O40" s="286"/>
      <c r="P40" s="286"/>
      <c r="S40" s="145"/>
    </row>
    <row r="41" spans="1:19">
      <c r="B41" s="144"/>
      <c r="C41" s="300"/>
      <c r="D41" s="301"/>
      <c r="E41" s="134" t="s">
        <v>6</v>
      </c>
      <c r="F41" s="134" t="s">
        <v>17</v>
      </c>
      <c r="G41" s="134" t="s">
        <v>18</v>
      </c>
      <c r="H41" s="134" t="s">
        <v>6</v>
      </c>
      <c r="I41" s="134" t="s">
        <v>17</v>
      </c>
      <c r="J41" s="134" t="s">
        <v>18</v>
      </c>
      <c r="K41" s="134" t="s">
        <v>6</v>
      </c>
      <c r="L41" s="134" t="s">
        <v>17</v>
      </c>
      <c r="M41" s="134" t="s">
        <v>18</v>
      </c>
      <c r="N41" s="134" t="s">
        <v>12</v>
      </c>
      <c r="O41" s="134" t="s">
        <v>17</v>
      </c>
      <c r="P41" s="134" t="s">
        <v>8</v>
      </c>
      <c r="S41" s="145"/>
    </row>
    <row r="42" spans="1:19">
      <c r="B42" s="144"/>
      <c r="C42" s="295" t="s">
        <v>11</v>
      </c>
      <c r="D42" s="296"/>
      <c r="E42" s="161">
        <v>22171.965</v>
      </c>
      <c r="F42" s="161">
        <v>9991.8389999999999</v>
      </c>
      <c r="G42" s="170">
        <f>+F42/E42</f>
        <v>0.45065193815703752</v>
      </c>
      <c r="H42" s="161">
        <v>0</v>
      </c>
      <c r="I42" s="161">
        <v>0</v>
      </c>
      <c r="J42" s="170" t="e">
        <f t="shared" ref="J42:J45" si="2">+I42/H42</f>
        <v>#DIV/0!</v>
      </c>
      <c r="K42" s="161">
        <v>0</v>
      </c>
      <c r="L42" s="161">
        <v>0</v>
      </c>
      <c r="M42" s="170" t="e">
        <f t="shared" ref="M42:M45" si="3">+L42/K42</f>
        <v>#DIV/0!</v>
      </c>
      <c r="N42" s="161">
        <f>+E42+H42+K42</f>
        <v>22171.965</v>
      </c>
      <c r="O42" s="161">
        <f t="shared" ref="O42:O44" si="4">+F42+I42+L42</f>
        <v>9991.8389999999999</v>
      </c>
      <c r="P42" s="170">
        <f t="shared" ref="P42:P45" si="5">+O42/N42</f>
        <v>0.45065193815703752</v>
      </c>
      <c r="S42" s="145"/>
    </row>
    <row r="43" spans="1:19">
      <c r="B43" s="144"/>
      <c r="C43" s="295" t="s">
        <v>10</v>
      </c>
      <c r="D43" s="296"/>
      <c r="E43" s="161">
        <v>10941.391</v>
      </c>
      <c r="F43" s="161">
        <v>5497.2870000000003</v>
      </c>
      <c r="G43" s="170">
        <f t="shared" ref="G43:G45" si="6">+F43/E43</f>
        <v>0.50243035826066362</v>
      </c>
      <c r="H43" s="161">
        <v>6048.5280000000002</v>
      </c>
      <c r="I43" s="161">
        <v>2148.5929999999998</v>
      </c>
      <c r="J43" s="170">
        <f t="shared" si="2"/>
        <v>0.35522576732719097</v>
      </c>
      <c r="K43" s="161">
        <v>0</v>
      </c>
      <c r="L43" s="161">
        <v>0</v>
      </c>
      <c r="M43" s="170" t="e">
        <f t="shared" si="3"/>
        <v>#DIV/0!</v>
      </c>
      <c r="N43" s="161">
        <f t="shared" ref="N43:N44" si="7">+E43+H43+K43</f>
        <v>16989.919000000002</v>
      </c>
      <c r="O43" s="161">
        <f t="shared" si="4"/>
        <v>7645.88</v>
      </c>
      <c r="P43" s="170">
        <f t="shared" si="5"/>
        <v>0.45002451159419887</v>
      </c>
      <c r="S43" s="145"/>
    </row>
    <row r="44" spans="1:19">
      <c r="B44" s="144"/>
      <c r="C44" s="295" t="s">
        <v>9</v>
      </c>
      <c r="D44" s="296"/>
      <c r="E44" s="161">
        <v>36123.794000000002</v>
      </c>
      <c r="F44" s="161">
        <v>26603.382000000001</v>
      </c>
      <c r="G44" s="170">
        <f t="shared" si="6"/>
        <v>0.7364503850287708</v>
      </c>
      <c r="H44" s="161">
        <v>279.5</v>
      </c>
      <c r="I44" s="161">
        <v>154.32400000000001</v>
      </c>
      <c r="J44" s="170">
        <f t="shared" si="2"/>
        <v>0.55214311270125227</v>
      </c>
      <c r="K44" s="161">
        <v>0</v>
      </c>
      <c r="L44" s="161">
        <v>0</v>
      </c>
      <c r="M44" s="170" t="e">
        <f t="shared" si="3"/>
        <v>#DIV/0!</v>
      </c>
      <c r="N44" s="161">
        <f t="shared" si="7"/>
        <v>36403.294000000002</v>
      </c>
      <c r="O44" s="161">
        <f t="shared" si="4"/>
        <v>26757.706000000002</v>
      </c>
      <c r="P44" s="170">
        <f t="shared" si="5"/>
        <v>0.73503529653113264</v>
      </c>
      <c r="S44" s="145"/>
    </row>
    <row r="45" spans="1:19">
      <c r="A45" s="204"/>
      <c r="B45" s="144"/>
      <c r="C45" s="287" t="s">
        <v>12</v>
      </c>
      <c r="D45" s="289"/>
      <c r="E45" s="163">
        <f t="shared" ref="E45:F45" si="8">SUM(E42:E44)</f>
        <v>69237.149999999994</v>
      </c>
      <c r="F45" s="163">
        <f t="shared" si="8"/>
        <v>42092.508000000002</v>
      </c>
      <c r="G45" s="171">
        <f t="shared" si="6"/>
        <v>0.60794686089765404</v>
      </c>
      <c r="H45" s="163">
        <f t="shared" ref="H45:I45" si="9">SUM(H42:H44)</f>
        <v>6328.0280000000002</v>
      </c>
      <c r="I45" s="163">
        <f t="shared" si="9"/>
        <v>2302.9169999999999</v>
      </c>
      <c r="J45" s="171">
        <f t="shared" si="2"/>
        <v>0.36392332650866904</v>
      </c>
      <c r="K45" s="163">
        <f t="shared" ref="K45:L45" si="10">SUM(K42:K44)</f>
        <v>0</v>
      </c>
      <c r="L45" s="163">
        <f t="shared" si="10"/>
        <v>0</v>
      </c>
      <c r="M45" s="171" t="e">
        <f t="shared" si="3"/>
        <v>#DIV/0!</v>
      </c>
      <c r="N45" s="163">
        <f t="shared" ref="N45:O45" si="11">SUM(N42:N44)</f>
        <v>75565.178000000014</v>
      </c>
      <c r="O45" s="163">
        <f t="shared" si="11"/>
        <v>44395.425000000003</v>
      </c>
      <c r="P45" s="171">
        <f t="shared" si="5"/>
        <v>0.58751168428399647</v>
      </c>
      <c r="S45" s="145"/>
    </row>
    <row r="46" spans="1:19">
      <c r="A46" s="204"/>
      <c r="B46" s="144"/>
      <c r="C46" s="137" t="s">
        <v>95</v>
      </c>
      <c r="D46" s="151"/>
      <c r="E46" s="151"/>
      <c r="F46" s="151"/>
      <c r="G46" s="151"/>
      <c r="H46" s="151"/>
      <c r="I46" s="151"/>
      <c r="J46" s="151"/>
      <c r="K46" s="151"/>
      <c r="L46" s="151"/>
      <c r="M46" s="151"/>
      <c r="N46" s="151"/>
      <c r="O46" s="151"/>
      <c r="P46" s="151"/>
      <c r="S46" s="145"/>
    </row>
    <row r="47" spans="1:19">
      <c r="B47" s="144"/>
      <c r="C47" s="222" t="s">
        <v>118</v>
      </c>
      <c r="D47" s="162"/>
      <c r="E47" s="162"/>
      <c r="F47" s="162"/>
      <c r="G47" s="166"/>
      <c r="H47" s="162"/>
      <c r="I47" s="162"/>
      <c r="J47" s="162"/>
      <c r="K47" s="162"/>
      <c r="L47" s="162"/>
      <c r="M47" s="162"/>
      <c r="N47" s="162"/>
      <c r="O47" s="162"/>
      <c r="P47" s="162"/>
      <c r="S47" s="145"/>
    </row>
    <row r="48" spans="1:19">
      <c r="B48" s="144"/>
      <c r="C48" s="136" t="s">
        <v>94</v>
      </c>
      <c r="S48" s="145"/>
    </row>
    <row r="49" spans="1:19">
      <c r="B49" s="144"/>
      <c r="S49" s="145"/>
    </row>
    <row r="50" spans="1:19">
      <c r="B50" s="144"/>
      <c r="S50" s="145"/>
    </row>
    <row r="51" spans="1:19">
      <c r="B51" s="144"/>
      <c r="C51" s="280" t="s">
        <v>97</v>
      </c>
      <c r="D51" s="280"/>
      <c r="E51" s="280"/>
      <c r="F51" s="280"/>
      <c r="G51" s="280"/>
      <c r="H51" s="280"/>
      <c r="I51" s="280"/>
      <c r="J51" s="280"/>
      <c r="K51" s="280"/>
      <c r="L51" s="280"/>
      <c r="M51" s="280"/>
      <c r="N51" s="280"/>
      <c r="O51" s="280"/>
      <c r="P51" s="280"/>
      <c r="Q51" s="280"/>
      <c r="R51" s="280"/>
      <c r="S51" s="145"/>
    </row>
    <row r="52" spans="1:19" ht="13.8" customHeight="1">
      <c r="B52" s="144"/>
      <c r="C52" s="297" t="s">
        <v>125</v>
      </c>
      <c r="D52" s="297"/>
      <c r="E52" s="297"/>
      <c r="F52" s="297"/>
      <c r="G52" s="297"/>
      <c r="H52" s="297"/>
      <c r="I52" s="297"/>
      <c r="J52" s="297"/>
      <c r="K52" s="297"/>
      <c r="L52" s="297"/>
      <c r="M52" s="297"/>
      <c r="N52" s="297"/>
      <c r="O52" s="297"/>
      <c r="P52" s="297"/>
      <c r="Q52" s="297"/>
      <c r="R52" s="297"/>
      <c r="S52" s="145"/>
    </row>
    <row r="53" spans="1:19">
      <c r="B53" s="144"/>
      <c r="C53" s="297"/>
      <c r="D53" s="297"/>
      <c r="E53" s="297"/>
      <c r="F53" s="297"/>
      <c r="G53" s="297"/>
      <c r="H53" s="297"/>
      <c r="I53" s="297"/>
      <c r="J53" s="297"/>
      <c r="K53" s="297"/>
      <c r="L53" s="297"/>
      <c r="M53" s="297"/>
      <c r="N53" s="297"/>
      <c r="O53" s="297"/>
      <c r="P53" s="297"/>
      <c r="Q53" s="297"/>
      <c r="R53" s="297"/>
      <c r="S53" s="145"/>
    </row>
    <row r="54" spans="1:19">
      <c r="B54" s="144"/>
      <c r="S54" s="145"/>
    </row>
    <row r="55" spans="1:19" ht="14.4" customHeight="1">
      <c r="B55" s="144"/>
      <c r="C55" s="293" t="s">
        <v>98</v>
      </c>
      <c r="D55" s="293"/>
      <c r="E55" s="293"/>
      <c r="F55" s="293"/>
      <c r="G55" s="293"/>
      <c r="H55" s="293"/>
      <c r="I55" s="293"/>
      <c r="S55" s="145"/>
    </row>
    <row r="56" spans="1:19">
      <c r="B56" s="144"/>
      <c r="C56" s="293"/>
      <c r="D56" s="293"/>
      <c r="E56" s="293"/>
      <c r="F56" s="293"/>
      <c r="G56" s="293"/>
      <c r="H56" s="293"/>
      <c r="I56" s="293"/>
      <c r="L56" s="196"/>
      <c r="M56" s="172"/>
      <c r="S56" s="145"/>
    </row>
    <row r="57" spans="1:19">
      <c r="B57" s="144"/>
      <c r="C57" s="308" t="s">
        <v>24</v>
      </c>
      <c r="D57" s="308"/>
      <c r="E57" s="308"/>
      <c r="F57" s="308"/>
      <c r="G57" s="308"/>
      <c r="H57" s="308"/>
      <c r="I57" s="308"/>
      <c r="L57" s="173"/>
      <c r="S57" s="145"/>
    </row>
    <row r="58" spans="1:19">
      <c r="B58" s="144"/>
      <c r="C58" s="302" t="s">
        <v>25</v>
      </c>
      <c r="D58" s="303"/>
      <c r="E58" s="138" t="s">
        <v>26</v>
      </c>
      <c r="F58" s="138" t="s">
        <v>7</v>
      </c>
      <c r="G58" s="138" t="s">
        <v>27</v>
      </c>
      <c r="H58" s="138" t="s">
        <v>28</v>
      </c>
      <c r="I58" s="138" t="s">
        <v>51</v>
      </c>
      <c r="S58" s="145"/>
    </row>
    <row r="59" spans="1:19">
      <c r="B59" s="144"/>
      <c r="C59" s="304" t="s">
        <v>29</v>
      </c>
      <c r="D59" s="305"/>
      <c r="E59" s="223">
        <v>6101.5130000000008</v>
      </c>
      <c r="F59" s="223">
        <v>0</v>
      </c>
      <c r="G59" s="224">
        <v>0</v>
      </c>
      <c r="H59" s="225">
        <v>31</v>
      </c>
      <c r="I59" s="224">
        <f>+H59/H$63</f>
        <v>0.26495726495726496</v>
      </c>
      <c r="N59" s="174"/>
      <c r="S59" s="145"/>
    </row>
    <row r="60" spans="1:19">
      <c r="B60" s="144"/>
      <c r="C60" s="304" t="s">
        <v>30</v>
      </c>
      <c r="D60" s="305"/>
      <c r="E60" s="223">
        <v>22324.452000000001</v>
      </c>
      <c r="F60" s="223">
        <v>5032.4580000000005</v>
      </c>
      <c r="G60" s="224">
        <v>0.11903488297004269</v>
      </c>
      <c r="H60" s="225">
        <v>27</v>
      </c>
      <c r="I60" s="224">
        <f>+H60/H$63</f>
        <v>0.23076923076923078</v>
      </c>
      <c r="S60" s="145"/>
    </row>
    <row r="61" spans="1:19">
      <c r="B61" s="144"/>
      <c r="C61" s="304" t="s">
        <v>31</v>
      </c>
      <c r="D61" s="305"/>
      <c r="E61" s="223">
        <v>46663.728999999999</v>
      </c>
      <c r="F61" s="223">
        <v>38887.485000000001</v>
      </c>
      <c r="G61" s="224">
        <v>0.84137422802090167</v>
      </c>
      <c r="H61" s="225">
        <v>44</v>
      </c>
      <c r="I61" s="224">
        <f>+H61/H$63</f>
        <v>0.37606837606837606</v>
      </c>
      <c r="S61" s="145"/>
    </row>
    <row r="62" spans="1:19">
      <c r="B62" s="144"/>
      <c r="C62" s="304" t="s">
        <v>32</v>
      </c>
      <c r="D62" s="305"/>
      <c r="E62" s="223">
        <v>475.48399999999998</v>
      </c>
      <c r="F62" s="223">
        <v>475.48399999999998</v>
      </c>
      <c r="G62" s="224">
        <v>1</v>
      </c>
      <c r="H62" s="225">
        <v>15</v>
      </c>
      <c r="I62" s="224">
        <f>+H62/H$63</f>
        <v>0.12820512820512819</v>
      </c>
      <c r="S62" s="145"/>
    </row>
    <row r="63" spans="1:19">
      <c r="A63" s="204"/>
      <c r="B63" s="144"/>
      <c r="C63" s="306" t="s">
        <v>12</v>
      </c>
      <c r="D63" s="307"/>
      <c r="E63" s="226">
        <v>75565.178</v>
      </c>
      <c r="F63" s="226">
        <v>44395.426999999996</v>
      </c>
      <c r="G63" s="227">
        <v>0.47208895618043439</v>
      </c>
      <c r="H63" s="226">
        <v>117</v>
      </c>
      <c r="I63" s="227">
        <f>+H63/H$63</f>
        <v>1</v>
      </c>
      <c r="S63" s="145"/>
    </row>
    <row r="64" spans="1:19">
      <c r="A64" s="204"/>
      <c r="B64" s="144"/>
      <c r="C64" s="222" t="s">
        <v>118</v>
      </c>
      <c r="D64" s="175"/>
      <c r="E64" s="175"/>
      <c r="F64" s="175"/>
      <c r="G64" s="175"/>
      <c r="H64" s="175"/>
      <c r="I64" s="175"/>
      <c r="S64" s="145"/>
    </row>
    <row r="65" spans="1:19">
      <c r="B65" s="144"/>
      <c r="C65" s="136" t="s">
        <v>94</v>
      </c>
      <c r="H65" s="168"/>
      <c r="S65" s="145"/>
    </row>
    <row r="66" spans="1:19">
      <c r="B66" s="144"/>
      <c r="S66" s="145"/>
    </row>
    <row r="67" spans="1:19">
      <c r="B67" s="144"/>
      <c r="S67" s="145"/>
    </row>
    <row r="68" spans="1:19">
      <c r="B68" s="144"/>
      <c r="C68" s="309" t="s">
        <v>33</v>
      </c>
      <c r="D68" s="309"/>
      <c r="E68" s="309"/>
      <c r="F68" s="309"/>
      <c r="G68" s="309"/>
      <c r="H68" s="309"/>
      <c r="I68" s="309"/>
      <c r="M68" s="159"/>
      <c r="S68" s="145"/>
    </row>
    <row r="69" spans="1:19">
      <c r="B69" s="144"/>
      <c r="C69" s="294" t="s">
        <v>34</v>
      </c>
      <c r="D69" s="294"/>
      <c r="E69" s="294"/>
      <c r="F69" s="294"/>
      <c r="G69" s="294"/>
      <c r="H69" s="294"/>
      <c r="I69" s="294"/>
      <c r="S69" s="145"/>
    </row>
    <row r="70" spans="1:19">
      <c r="B70" s="144"/>
      <c r="C70" s="286" t="s">
        <v>15</v>
      </c>
      <c r="D70" s="286"/>
      <c r="E70" s="286"/>
      <c r="F70" s="134" t="s">
        <v>6</v>
      </c>
      <c r="G70" s="134" t="s">
        <v>16</v>
      </c>
      <c r="H70" s="134" t="s">
        <v>17</v>
      </c>
      <c r="I70" s="134" t="s">
        <v>18</v>
      </c>
      <c r="S70" s="145"/>
    </row>
    <row r="71" spans="1:19">
      <c r="B71" s="144"/>
      <c r="C71" s="197" t="s">
        <v>40</v>
      </c>
      <c r="D71" s="199"/>
      <c r="E71" s="178"/>
      <c r="F71" s="161">
        <v>1820.1120000000001</v>
      </c>
      <c r="G71" s="224">
        <f>+F71/F$75</f>
        <v>2.408665007048617E-2</v>
      </c>
      <c r="H71" s="161">
        <v>845.57100000000003</v>
      </c>
      <c r="I71" s="228">
        <f>+H71/F71</f>
        <v>0.4645708615733537</v>
      </c>
      <c r="S71" s="145"/>
    </row>
    <row r="72" spans="1:19">
      <c r="B72" s="144"/>
      <c r="C72" s="197" t="s">
        <v>35</v>
      </c>
      <c r="D72" s="199"/>
      <c r="E72" s="178"/>
      <c r="F72" s="161">
        <v>52182.087999999996</v>
      </c>
      <c r="G72" s="228">
        <f>+F72/F$75</f>
        <v>0.69055733581412326</v>
      </c>
      <c r="H72" s="161">
        <v>29570.287999999997</v>
      </c>
      <c r="I72" s="228">
        <f>+H72/F72</f>
        <v>0.56667506290664338</v>
      </c>
      <c r="S72" s="145"/>
    </row>
    <row r="73" spans="1:19">
      <c r="B73" s="144"/>
      <c r="C73" s="197" t="s">
        <v>41</v>
      </c>
      <c r="D73" s="199"/>
      <c r="E73" s="160"/>
      <c r="F73" s="161">
        <v>16248.181</v>
      </c>
      <c r="G73" s="228">
        <f>+F73/F$75</f>
        <v>0.21502207008630353</v>
      </c>
      <c r="H73" s="161">
        <v>13246.174000000001</v>
      </c>
      <c r="I73" s="228">
        <f>+H73/F73</f>
        <v>0.81524042598983848</v>
      </c>
      <c r="S73" s="145"/>
    </row>
    <row r="74" spans="1:19">
      <c r="B74" s="144"/>
      <c r="C74" s="197" t="s">
        <v>42</v>
      </c>
      <c r="D74" s="199"/>
      <c r="E74" s="160"/>
      <c r="F74" s="161">
        <v>5314.7969999999996</v>
      </c>
      <c r="G74" s="228">
        <f>+F74/F$75</f>
        <v>7.0333944029087048E-2</v>
      </c>
      <c r="H74" s="161">
        <v>733.39400000000001</v>
      </c>
      <c r="I74" s="228">
        <f>+H74/F74</f>
        <v>0.13799097124499771</v>
      </c>
      <c r="S74" s="145"/>
    </row>
    <row r="75" spans="1:19">
      <c r="A75" s="204"/>
      <c r="B75" s="144"/>
      <c r="C75" s="287" t="s">
        <v>12</v>
      </c>
      <c r="D75" s="288"/>
      <c r="E75" s="289"/>
      <c r="F75" s="226">
        <f>SUM(F71:F74)</f>
        <v>75565.178</v>
      </c>
      <c r="G75" s="229">
        <f>+F75/F$75</f>
        <v>1</v>
      </c>
      <c r="H75" s="226">
        <f>SUM(H71:H74)</f>
        <v>44395.426999999996</v>
      </c>
      <c r="I75" s="229">
        <f>+H75/F75</f>
        <v>0.587511710751214</v>
      </c>
      <c r="S75" s="145"/>
    </row>
    <row r="76" spans="1:19">
      <c r="A76" s="204"/>
      <c r="B76" s="144"/>
      <c r="C76" s="222" t="s">
        <v>118</v>
      </c>
      <c r="D76" s="175"/>
      <c r="E76" s="175"/>
      <c r="F76" s="175"/>
      <c r="G76" s="175"/>
      <c r="H76" s="175"/>
      <c r="I76" s="175"/>
      <c r="S76" s="145"/>
    </row>
    <row r="77" spans="1:19">
      <c r="B77" s="144"/>
      <c r="C77" s="136" t="s">
        <v>94</v>
      </c>
      <c r="F77" s="168"/>
      <c r="I77" s="168"/>
      <c r="S77" s="145"/>
    </row>
    <row r="78" spans="1:19">
      <c r="B78" s="144"/>
      <c r="S78" s="145"/>
    </row>
    <row r="79" spans="1:19">
      <c r="B79" s="144"/>
      <c r="S79" s="145"/>
    </row>
    <row r="80" spans="1:19" ht="14.4" customHeight="1">
      <c r="B80" s="144"/>
      <c r="C80" s="293" t="s">
        <v>99</v>
      </c>
      <c r="D80" s="293"/>
      <c r="E80" s="293"/>
      <c r="F80" s="293"/>
      <c r="G80" s="293"/>
      <c r="H80" s="293"/>
      <c r="I80" s="293"/>
      <c r="S80" s="145"/>
    </row>
    <row r="81" spans="1:19">
      <c r="B81" s="144"/>
      <c r="C81" s="293"/>
      <c r="D81" s="293"/>
      <c r="E81" s="293"/>
      <c r="F81" s="293"/>
      <c r="G81" s="293"/>
      <c r="H81" s="293"/>
      <c r="I81" s="293"/>
      <c r="L81" s="189"/>
      <c r="M81" s="159"/>
      <c r="S81" s="145"/>
    </row>
    <row r="82" spans="1:19">
      <c r="B82" s="144"/>
      <c r="C82" s="190" t="s">
        <v>34</v>
      </c>
      <c r="D82" s="190"/>
      <c r="E82" s="190"/>
      <c r="F82" s="190"/>
      <c r="G82" s="190"/>
      <c r="H82" s="190"/>
      <c r="I82" s="190"/>
      <c r="S82" s="145"/>
    </row>
    <row r="83" spans="1:19">
      <c r="B83" s="144"/>
      <c r="C83" s="286" t="s">
        <v>15</v>
      </c>
      <c r="D83" s="286"/>
      <c r="E83" s="286"/>
      <c r="F83" s="134" t="s">
        <v>6</v>
      </c>
      <c r="G83" s="134" t="s">
        <v>16</v>
      </c>
      <c r="H83" s="134" t="s">
        <v>17</v>
      </c>
      <c r="I83" s="134" t="s">
        <v>18</v>
      </c>
      <c r="S83" s="145"/>
    </row>
    <row r="84" spans="1:19">
      <c r="B84" s="144"/>
      <c r="C84" s="290" t="s">
        <v>36</v>
      </c>
      <c r="D84" s="291"/>
      <c r="E84" s="292"/>
      <c r="F84" s="161">
        <v>24149.546999999999</v>
      </c>
      <c r="G84" s="228">
        <v>0.31351637277471417</v>
      </c>
      <c r="H84" s="161">
        <v>13532.285</v>
      </c>
      <c r="I84" s="228">
        <v>0.29767766596060269</v>
      </c>
      <c r="L84" s="162"/>
      <c r="M84" s="162"/>
      <c r="S84" s="145"/>
    </row>
    <row r="85" spans="1:19">
      <c r="B85" s="144"/>
      <c r="C85" s="290" t="s">
        <v>37</v>
      </c>
      <c r="D85" s="291"/>
      <c r="E85" s="292"/>
      <c r="F85" s="161">
        <v>1462.847</v>
      </c>
      <c r="G85" s="228">
        <v>1.8991100966174325E-2</v>
      </c>
      <c r="H85" s="161">
        <v>1064.0999999999999</v>
      </c>
      <c r="I85" s="228">
        <v>2.3407636208421363E-2</v>
      </c>
      <c r="L85" s="162"/>
      <c r="M85" s="162"/>
      <c r="S85" s="145"/>
    </row>
    <row r="86" spans="1:19">
      <c r="B86" s="144"/>
      <c r="C86" s="197" t="s">
        <v>102</v>
      </c>
      <c r="D86" s="198"/>
      <c r="E86" s="199"/>
      <c r="F86" s="161">
        <v>51415.631000000001</v>
      </c>
      <c r="G86" s="228">
        <v>0.6674925262591116</v>
      </c>
      <c r="H86" s="161">
        <v>30863.138999999999</v>
      </c>
      <c r="I86" s="228">
        <v>0.67891469783097602</v>
      </c>
      <c r="L86" s="162"/>
      <c r="M86" s="162"/>
      <c r="S86" s="145"/>
    </row>
    <row r="87" spans="1:19">
      <c r="A87" s="204"/>
      <c r="B87" s="144"/>
      <c r="C87" s="287" t="s">
        <v>12</v>
      </c>
      <c r="D87" s="288"/>
      <c r="E87" s="289"/>
      <c r="F87" s="230">
        <f>SUM(F84:F86)</f>
        <v>77028.024999999994</v>
      </c>
      <c r="G87" s="229">
        <v>1</v>
      </c>
      <c r="H87" s="230">
        <f>SUM(H84:H86)</f>
        <v>45459.523999999998</v>
      </c>
      <c r="I87" s="229">
        <f>+H87/F87</f>
        <v>0.59016863018362475</v>
      </c>
      <c r="L87" s="162"/>
      <c r="M87" s="162"/>
      <c r="S87" s="145"/>
    </row>
    <row r="88" spans="1:19">
      <c r="A88" s="204"/>
      <c r="B88" s="144"/>
      <c r="C88" s="222" t="s">
        <v>118</v>
      </c>
      <c r="D88" s="175"/>
      <c r="E88" s="175"/>
      <c r="F88" s="175"/>
      <c r="G88" s="175"/>
      <c r="H88" s="175"/>
      <c r="I88" s="175"/>
      <c r="S88" s="145"/>
    </row>
    <row r="89" spans="1:19">
      <c r="B89" s="144"/>
      <c r="C89" s="136" t="s">
        <v>94</v>
      </c>
      <c r="S89" s="145"/>
    </row>
    <row r="90" spans="1:19">
      <c r="B90" s="179"/>
      <c r="C90" s="180"/>
      <c r="D90" s="180"/>
      <c r="E90" s="180"/>
      <c r="F90" s="180"/>
      <c r="G90" s="180"/>
      <c r="H90" s="180"/>
      <c r="I90" s="180"/>
      <c r="J90" s="180"/>
      <c r="K90" s="180"/>
      <c r="L90" s="180"/>
      <c r="M90" s="180"/>
      <c r="N90" s="180"/>
      <c r="O90" s="180"/>
      <c r="P90" s="180"/>
      <c r="Q90" s="180"/>
      <c r="R90" s="180"/>
      <c r="S90" s="181"/>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2C8D-B8B7-4D32-9A5C-4F00CBA062FB}">
  <dimension ref="A2:T90"/>
  <sheetViews>
    <sheetView zoomScaleNormal="100" workbookViewId="0">
      <selection activeCell="F18" sqref="F18"/>
    </sheetView>
  </sheetViews>
  <sheetFormatPr defaultColWidth="0" defaultRowHeight="13.8"/>
  <cols>
    <col min="1" max="19" width="9.77734375" style="139" customWidth="1"/>
    <col min="20" max="20" width="11.6640625" style="139" customWidth="1"/>
    <col min="21" max="16384" width="11.44140625" style="139" hidden="1"/>
  </cols>
  <sheetData>
    <row r="2" spans="2:19">
      <c r="B2" s="279" t="s">
        <v>114</v>
      </c>
      <c r="C2" s="279"/>
      <c r="D2" s="279"/>
      <c r="E2" s="279"/>
      <c r="F2" s="279"/>
      <c r="G2" s="279"/>
      <c r="H2" s="279"/>
      <c r="I2" s="279"/>
      <c r="J2" s="279"/>
      <c r="K2" s="279"/>
      <c r="L2" s="279"/>
      <c r="M2" s="279"/>
      <c r="N2" s="279"/>
      <c r="O2" s="279"/>
      <c r="P2" s="279"/>
      <c r="Q2" s="279"/>
      <c r="R2" s="279"/>
      <c r="S2" s="279"/>
    </row>
    <row r="3" spans="2:19">
      <c r="B3" s="279"/>
      <c r="C3" s="279"/>
      <c r="D3" s="279"/>
      <c r="E3" s="279"/>
      <c r="F3" s="279"/>
      <c r="G3" s="279"/>
      <c r="H3" s="279"/>
      <c r="I3" s="279"/>
      <c r="J3" s="279"/>
      <c r="K3" s="279"/>
      <c r="L3" s="279"/>
      <c r="M3" s="279"/>
      <c r="N3" s="279"/>
      <c r="O3" s="279"/>
      <c r="P3" s="279"/>
      <c r="Q3" s="279"/>
      <c r="R3" s="279"/>
      <c r="S3" s="279"/>
    </row>
    <row r="4" spans="2:19">
      <c r="B4" s="140"/>
      <c r="H4" s="140"/>
      <c r="O4" s="140"/>
      <c r="P4" s="140"/>
    </row>
    <row r="5" spans="2:19">
      <c r="B5" s="140"/>
      <c r="H5" s="140"/>
      <c r="O5" s="140"/>
      <c r="P5" s="140"/>
    </row>
    <row r="7" spans="2:19">
      <c r="B7" s="141"/>
      <c r="C7" s="142"/>
      <c r="D7" s="142"/>
      <c r="E7" s="142"/>
      <c r="F7" s="142"/>
      <c r="G7" s="142"/>
      <c r="H7" s="142"/>
      <c r="I7" s="142"/>
      <c r="J7" s="142"/>
      <c r="K7" s="142"/>
      <c r="L7" s="142"/>
      <c r="M7" s="142"/>
      <c r="N7" s="142"/>
      <c r="O7" s="142"/>
      <c r="P7" s="142"/>
      <c r="Q7" s="142"/>
      <c r="R7" s="142"/>
      <c r="S7" s="143"/>
    </row>
    <row r="8" spans="2:19">
      <c r="B8" s="144"/>
      <c r="C8" s="280" t="s">
        <v>3</v>
      </c>
      <c r="D8" s="280"/>
      <c r="E8" s="280"/>
      <c r="F8" s="280"/>
      <c r="G8" s="280"/>
      <c r="H8" s="280"/>
      <c r="I8" s="280"/>
      <c r="J8" s="280"/>
      <c r="K8" s="280"/>
      <c r="L8" s="280"/>
      <c r="M8" s="280"/>
      <c r="N8" s="280"/>
      <c r="O8" s="280"/>
      <c r="P8" s="280"/>
      <c r="Q8" s="280"/>
      <c r="R8" s="280"/>
      <c r="S8" s="145"/>
    </row>
    <row r="9" spans="2:19" ht="13.8" customHeight="1">
      <c r="B9" s="144"/>
      <c r="C9" s="281" t="s">
        <v>124</v>
      </c>
      <c r="D9" s="281"/>
      <c r="E9" s="281"/>
      <c r="F9" s="281"/>
      <c r="G9" s="281"/>
      <c r="H9" s="281"/>
      <c r="I9" s="281"/>
      <c r="J9" s="281"/>
      <c r="K9" s="281"/>
      <c r="L9" s="281"/>
      <c r="M9" s="281"/>
      <c r="N9" s="281"/>
      <c r="O9" s="281"/>
      <c r="P9" s="281"/>
      <c r="Q9" s="281"/>
      <c r="R9" s="281"/>
      <c r="S9" s="146"/>
    </row>
    <row r="10" spans="2:19">
      <c r="B10" s="144"/>
      <c r="C10" s="281"/>
      <c r="D10" s="281"/>
      <c r="E10" s="281"/>
      <c r="F10" s="281"/>
      <c r="G10" s="281"/>
      <c r="H10" s="281"/>
      <c r="I10" s="281"/>
      <c r="J10" s="281"/>
      <c r="K10" s="281"/>
      <c r="L10" s="281"/>
      <c r="M10" s="281"/>
      <c r="N10" s="281"/>
      <c r="O10" s="281"/>
      <c r="P10" s="281"/>
      <c r="Q10" s="281"/>
      <c r="R10" s="281"/>
      <c r="S10" s="146"/>
    </row>
    <row r="11" spans="2:19">
      <c r="B11" s="144"/>
      <c r="C11" s="147"/>
      <c r="D11" s="147"/>
      <c r="E11" s="147"/>
      <c r="O11" s="147"/>
      <c r="P11" s="147"/>
      <c r="R11" s="147"/>
      <c r="S11" s="132"/>
    </row>
    <row r="12" spans="2:19" ht="14.4" customHeight="1">
      <c r="B12" s="144"/>
      <c r="C12" s="285" t="s">
        <v>100</v>
      </c>
      <c r="D12" s="285"/>
      <c r="E12" s="285"/>
      <c r="F12" s="285"/>
      <c r="G12" s="285"/>
      <c r="H12" s="285"/>
      <c r="I12" s="285"/>
      <c r="J12" s="285"/>
      <c r="O12" s="147"/>
      <c r="P12" s="147"/>
      <c r="R12" s="147"/>
      <c r="S12" s="132"/>
    </row>
    <row r="13" spans="2:19" ht="12" customHeight="1">
      <c r="B13" s="144"/>
      <c r="C13" s="285"/>
      <c r="D13" s="285"/>
      <c r="E13" s="285"/>
      <c r="F13" s="285"/>
      <c r="G13" s="285"/>
      <c r="H13" s="285"/>
      <c r="I13" s="285"/>
      <c r="J13" s="285"/>
      <c r="K13" s="148"/>
      <c r="L13" s="148"/>
      <c r="M13" s="148"/>
      <c r="N13" s="148"/>
      <c r="P13" s="133"/>
      <c r="S13" s="132"/>
    </row>
    <row r="14" spans="2:19" ht="12" customHeight="1">
      <c r="B14" s="144"/>
      <c r="C14" s="282" t="s">
        <v>4</v>
      </c>
      <c r="D14" s="282"/>
      <c r="E14" s="282"/>
      <c r="F14" s="282"/>
      <c r="G14" s="282"/>
      <c r="H14" s="282"/>
      <c r="I14" s="282"/>
      <c r="J14" s="282"/>
      <c r="N14" s="148"/>
      <c r="O14" s="133"/>
      <c r="P14" s="133"/>
      <c r="S14" s="132"/>
    </row>
    <row r="15" spans="2:19" ht="12" customHeight="1">
      <c r="B15" s="144"/>
      <c r="C15" s="283" t="s">
        <v>5</v>
      </c>
      <c r="D15" s="283"/>
      <c r="E15" s="283">
        <v>2020</v>
      </c>
      <c r="F15" s="283"/>
      <c r="G15" s="283"/>
      <c r="H15" s="283">
        <v>2019</v>
      </c>
      <c r="I15" s="283"/>
      <c r="J15" s="283"/>
      <c r="L15" s="284" t="s">
        <v>38</v>
      </c>
      <c r="M15" s="284"/>
      <c r="S15" s="132"/>
    </row>
    <row r="16" spans="2:19">
      <c r="B16" s="144"/>
      <c r="C16" s="283"/>
      <c r="D16" s="283"/>
      <c r="E16" s="183" t="s">
        <v>6</v>
      </c>
      <c r="F16" s="183" t="s">
        <v>7</v>
      </c>
      <c r="G16" s="183" t="s">
        <v>8</v>
      </c>
      <c r="H16" s="183" t="s">
        <v>6</v>
      </c>
      <c r="I16" s="183" t="s">
        <v>7</v>
      </c>
      <c r="J16" s="183" t="s">
        <v>8</v>
      </c>
      <c r="K16" s="149"/>
      <c r="L16" s="284"/>
      <c r="M16" s="284"/>
      <c r="S16" s="145"/>
    </row>
    <row r="17" spans="2:19">
      <c r="B17" s="144"/>
      <c r="C17" s="184" t="s">
        <v>11</v>
      </c>
      <c r="D17" s="184"/>
      <c r="E17" s="185">
        <v>25551.993999999999</v>
      </c>
      <c r="F17" s="185">
        <v>5840.2259999999997</v>
      </c>
      <c r="G17" s="186">
        <f>+F17/E17</f>
        <v>0.22856243626231285</v>
      </c>
      <c r="H17" s="185">
        <v>15238.878000000001</v>
      </c>
      <c r="I17" s="185">
        <v>3008.5729999999999</v>
      </c>
      <c r="J17" s="186">
        <f>+I17/H17</f>
        <v>0.19742746152308588</v>
      </c>
      <c r="K17" s="150"/>
      <c r="L17" s="276">
        <f>(G17-J17)*100</f>
        <v>3.1134974739226968</v>
      </c>
      <c r="M17" s="276"/>
      <c r="S17" s="145"/>
    </row>
    <row r="18" spans="2:19">
      <c r="B18" s="144"/>
      <c r="C18" s="184" t="s">
        <v>101</v>
      </c>
      <c r="D18" s="184"/>
      <c r="E18" s="185">
        <v>15152.867</v>
      </c>
      <c r="F18" s="185">
        <v>6428.1170000000002</v>
      </c>
      <c r="G18" s="186">
        <f t="shared" ref="G18:G19" si="0">+F18/E18</f>
        <v>0.42421787243298581</v>
      </c>
      <c r="H18" s="185">
        <v>5634.0709999999999</v>
      </c>
      <c r="I18" s="185">
        <v>1714.316</v>
      </c>
      <c r="J18" s="186">
        <f>+I18/H18</f>
        <v>0.30427660567287845</v>
      </c>
      <c r="K18" s="150"/>
      <c r="L18" s="276">
        <f>(G18-J18)*100</f>
        <v>11.994126676010735</v>
      </c>
      <c r="M18" s="276"/>
      <c r="S18" s="145"/>
    </row>
    <row r="19" spans="2:19">
      <c r="B19" s="144"/>
      <c r="C19" s="184" t="s">
        <v>9</v>
      </c>
      <c r="D19" s="184"/>
      <c r="E19" s="185">
        <v>20105.18</v>
      </c>
      <c r="F19" s="185">
        <v>18623.205999999998</v>
      </c>
      <c r="G19" s="186">
        <f t="shared" si="0"/>
        <v>0.92628894643072079</v>
      </c>
      <c r="H19" s="185">
        <v>20357.22</v>
      </c>
      <c r="I19" s="185">
        <v>14175.484</v>
      </c>
      <c r="J19" s="186">
        <f>+I19/H19</f>
        <v>0.69633692616182363</v>
      </c>
      <c r="K19" s="150"/>
      <c r="L19" s="276">
        <f>(G19-J19)*100</f>
        <v>22.995202026889714</v>
      </c>
      <c r="M19" s="276"/>
      <c r="S19" s="145"/>
    </row>
    <row r="20" spans="2:19">
      <c r="B20" s="144"/>
      <c r="C20" s="277" t="s">
        <v>12</v>
      </c>
      <c r="D20" s="278"/>
      <c r="E20" s="187">
        <f>SUM(E17:E19)</f>
        <v>60810.040999999997</v>
      </c>
      <c r="F20" s="187">
        <f>SUM(F17:F19)</f>
        <v>30891.548999999999</v>
      </c>
      <c r="G20" s="188">
        <f>+F20/E20</f>
        <v>0.50800079217180594</v>
      </c>
      <c r="H20" s="187">
        <f>SUM(H17:H19)</f>
        <v>41230.169000000002</v>
      </c>
      <c r="I20" s="187">
        <f>SUM(I17:I19)</f>
        <v>18898.373</v>
      </c>
      <c r="J20" s="188">
        <f>+I20/H20</f>
        <v>0.45836273433659702</v>
      </c>
      <c r="K20" s="162"/>
      <c r="L20" s="276">
        <f>(G20-J20)*100</f>
        <v>4.9638057835208915</v>
      </c>
      <c r="M20" s="276"/>
      <c r="S20" s="145"/>
    </row>
    <row r="21" spans="2:19">
      <c r="B21" s="144"/>
      <c r="C21" s="222" t="s">
        <v>118</v>
      </c>
      <c r="D21" s="182"/>
      <c r="E21" s="182"/>
      <c r="F21" s="182"/>
      <c r="G21" s="182"/>
      <c r="H21" s="182"/>
      <c r="I21" s="182"/>
      <c r="J21" s="182"/>
      <c r="N21" s="152"/>
      <c r="O21" s="153"/>
      <c r="S21" s="145"/>
    </row>
    <row r="22" spans="2:19">
      <c r="B22" s="144"/>
      <c r="C22" s="136" t="s">
        <v>94</v>
      </c>
      <c r="D22" s="154"/>
      <c r="E22" s="154"/>
      <c r="F22" s="154"/>
      <c r="G22" s="155"/>
      <c r="H22" s="154"/>
      <c r="I22" s="154"/>
      <c r="J22" s="154"/>
      <c r="K22" s="154"/>
      <c r="L22" s="154"/>
      <c r="M22" s="154"/>
      <c r="N22" s="156"/>
      <c r="O22" s="153"/>
      <c r="S22" s="145"/>
    </row>
    <row r="23" spans="2:19">
      <c r="B23" s="144"/>
      <c r="C23" s="157"/>
      <c r="D23" s="157"/>
      <c r="E23" s="140"/>
      <c r="F23" s="157"/>
      <c r="G23" s="157"/>
      <c r="H23" s="157"/>
      <c r="I23" s="157"/>
      <c r="J23" s="157"/>
      <c r="K23" s="158"/>
      <c r="L23" s="157"/>
      <c r="M23" s="157"/>
      <c r="N23" s="157"/>
      <c r="O23" s="157"/>
      <c r="P23" s="157"/>
      <c r="R23" s="157"/>
      <c r="S23" s="145"/>
    </row>
    <row r="24" spans="2:19">
      <c r="B24" s="144"/>
      <c r="S24" s="145"/>
    </row>
    <row r="25" spans="2:19" ht="14.4" customHeight="1">
      <c r="B25" s="144"/>
      <c r="C25" s="293" t="s">
        <v>96</v>
      </c>
      <c r="D25" s="293"/>
      <c r="E25" s="293"/>
      <c r="F25" s="293"/>
      <c r="G25" s="293"/>
      <c r="H25" s="293"/>
      <c r="S25" s="145"/>
    </row>
    <row r="26" spans="2:19">
      <c r="B26" s="144"/>
      <c r="C26" s="293"/>
      <c r="D26" s="293"/>
      <c r="E26" s="293"/>
      <c r="F26" s="293"/>
      <c r="G26" s="293"/>
      <c r="H26" s="293"/>
      <c r="M26" s="159"/>
      <c r="S26" s="145"/>
    </row>
    <row r="27" spans="2:19">
      <c r="B27" s="144"/>
      <c r="C27" s="312" t="s">
        <v>14</v>
      </c>
      <c r="D27" s="312"/>
      <c r="E27" s="312"/>
      <c r="F27" s="312"/>
      <c r="G27" s="312"/>
      <c r="H27" s="312"/>
      <c r="S27" s="145"/>
    </row>
    <row r="28" spans="2:19">
      <c r="B28" s="144"/>
      <c r="C28" s="283" t="s">
        <v>15</v>
      </c>
      <c r="D28" s="283"/>
      <c r="E28" s="183" t="s">
        <v>6</v>
      </c>
      <c r="F28" s="183" t="s">
        <v>16</v>
      </c>
      <c r="G28" s="183" t="s">
        <v>17</v>
      </c>
      <c r="H28" s="183" t="s">
        <v>18</v>
      </c>
      <c r="S28" s="145"/>
    </row>
    <row r="29" spans="2:19">
      <c r="B29" s="144"/>
      <c r="C29" s="310" t="s">
        <v>19</v>
      </c>
      <c r="D29" s="311"/>
      <c r="E29" s="191">
        <v>38848.245000000003</v>
      </c>
      <c r="F29" s="192">
        <f>+E29/E$32</f>
        <v>0.63884589388782032</v>
      </c>
      <c r="G29" s="191">
        <v>11573.392</v>
      </c>
      <c r="H29" s="193">
        <f>+G29/E29</f>
        <v>0.29791286581929244</v>
      </c>
      <c r="M29" s="162"/>
      <c r="N29" s="162"/>
      <c r="S29" s="145"/>
    </row>
    <row r="30" spans="2:19">
      <c r="B30" s="144"/>
      <c r="C30" s="310" t="s">
        <v>20</v>
      </c>
      <c r="D30" s="311"/>
      <c r="E30" s="191">
        <v>2288.0319999999997</v>
      </c>
      <c r="F30" s="192">
        <f t="shared" ref="F30:F32" si="1">+E30/E$32</f>
        <v>3.7625891421451264E-2</v>
      </c>
      <c r="G30" s="191">
        <v>1116.626</v>
      </c>
      <c r="H30" s="193">
        <f>+G30/E30</f>
        <v>0.48802901358022971</v>
      </c>
      <c r="L30" s="162"/>
      <c r="M30" s="162"/>
      <c r="N30" s="162"/>
      <c r="S30" s="145"/>
    </row>
    <row r="31" spans="2:19">
      <c r="B31" s="144"/>
      <c r="C31" s="310" t="s">
        <v>21</v>
      </c>
      <c r="D31" s="311"/>
      <c r="E31" s="191">
        <v>19673.763999999999</v>
      </c>
      <c r="F31" s="192">
        <f t="shared" si="1"/>
        <v>0.32352821469072846</v>
      </c>
      <c r="G31" s="191">
        <v>18201.530999999999</v>
      </c>
      <c r="H31" s="193">
        <f>+G31/E31</f>
        <v>0.92516770049696639</v>
      </c>
      <c r="L31" s="162"/>
      <c r="M31" s="162"/>
      <c r="N31" s="162"/>
      <c r="S31" s="145"/>
    </row>
    <row r="32" spans="2:19">
      <c r="B32" s="144"/>
      <c r="C32" s="277" t="s">
        <v>12</v>
      </c>
      <c r="D32" s="278"/>
      <c r="E32" s="187">
        <f>SUM(E29:E31)</f>
        <v>60810.040999999997</v>
      </c>
      <c r="F32" s="194">
        <f t="shared" si="1"/>
        <v>1</v>
      </c>
      <c r="G32" s="187">
        <f>SUM(G29:G31)</f>
        <v>30891.548999999999</v>
      </c>
      <c r="H32" s="195">
        <f>+G32/E32</f>
        <v>0.50800079217180594</v>
      </c>
      <c r="L32" s="162"/>
      <c r="M32" s="162"/>
      <c r="N32" s="162"/>
      <c r="S32" s="145"/>
    </row>
    <row r="33" spans="1:19">
      <c r="B33" s="144"/>
      <c r="C33" s="137" t="s">
        <v>95</v>
      </c>
      <c r="D33" s="162"/>
      <c r="E33" s="162"/>
      <c r="F33" s="164"/>
      <c r="G33" s="164"/>
      <c r="H33" s="165"/>
      <c r="L33" s="162"/>
      <c r="M33" s="162"/>
      <c r="N33" s="162"/>
      <c r="S33" s="145"/>
    </row>
    <row r="34" spans="1:19">
      <c r="B34" s="144"/>
      <c r="C34" s="222" t="s">
        <v>118</v>
      </c>
      <c r="D34" s="167"/>
      <c r="E34" s="167"/>
      <c r="F34" s="167"/>
      <c r="G34" s="167"/>
      <c r="H34" s="167"/>
      <c r="I34" s="167"/>
      <c r="J34" s="167"/>
      <c r="K34" s="167"/>
      <c r="S34" s="145"/>
    </row>
    <row r="35" spans="1:19">
      <c r="B35" s="144"/>
      <c r="C35" s="136" t="s">
        <v>94</v>
      </c>
      <c r="F35" s="168"/>
      <c r="G35" s="168"/>
      <c r="H35" s="169"/>
      <c r="I35" s="168"/>
      <c r="J35" s="168"/>
      <c r="K35" s="169"/>
      <c r="S35" s="145"/>
    </row>
    <row r="36" spans="1:19">
      <c r="B36" s="144"/>
      <c r="S36" s="145"/>
    </row>
    <row r="37" spans="1:19">
      <c r="B37" s="144"/>
      <c r="S37" s="145"/>
    </row>
    <row r="38" spans="1:19">
      <c r="B38" s="144"/>
      <c r="C38" s="309" t="s">
        <v>22</v>
      </c>
      <c r="D38" s="309"/>
      <c r="E38" s="309"/>
      <c r="F38" s="309"/>
      <c r="G38" s="309"/>
      <c r="H38" s="309"/>
      <c r="I38" s="309"/>
      <c r="J38" s="309"/>
      <c r="K38" s="309"/>
      <c r="L38" s="309"/>
      <c r="M38" s="309"/>
      <c r="N38" s="309"/>
      <c r="O38" s="309"/>
      <c r="P38" s="309"/>
      <c r="S38" s="145"/>
    </row>
    <row r="39" spans="1:19">
      <c r="B39" s="144"/>
      <c r="E39" s="294" t="s">
        <v>23</v>
      </c>
      <c r="F39" s="294"/>
      <c r="G39" s="294"/>
      <c r="H39" s="294"/>
      <c r="I39" s="294"/>
      <c r="J39" s="294"/>
      <c r="K39" s="294"/>
      <c r="L39" s="294"/>
      <c r="M39" s="294"/>
      <c r="S39" s="145"/>
    </row>
    <row r="40" spans="1:19">
      <c r="B40" s="144"/>
      <c r="C40" s="298" t="s">
        <v>15</v>
      </c>
      <c r="D40" s="299"/>
      <c r="E40" s="286" t="s">
        <v>19</v>
      </c>
      <c r="F40" s="286"/>
      <c r="G40" s="286"/>
      <c r="H40" s="286" t="s">
        <v>20</v>
      </c>
      <c r="I40" s="286"/>
      <c r="J40" s="286"/>
      <c r="K40" s="286" t="s">
        <v>21</v>
      </c>
      <c r="L40" s="286"/>
      <c r="M40" s="286"/>
      <c r="N40" s="286" t="s">
        <v>12</v>
      </c>
      <c r="O40" s="286"/>
      <c r="P40" s="286"/>
      <c r="S40" s="145"/>
    </row>
    <row r="41" spans="1:19">
      <c r="B41" s="144"/>
      <c r="C41" s="300"/>
      <c r="D41" s="301"/>
      <c r="E41" s="134" t="s">
        <v>6</v>
      </c>
      <c r="F41" s="134" t="s">
        <v>17</v>
      </c>
      <c r="G41" s="134" t="s">
        <v>18</v>
      </c>
      <c r="H41" s="134" t="s">
        <v>6</v>
      </c>
      <c r="I41" s="134" t="s">
        <v>17</v>
      </c>
      <c r="J41" s="134" t="s">
        <v>18</v>
      </c>
      <c r="K41" s="134" t="s">
        <v>6</v>
      </c>
      <c r="L41" s="134" t="s">
        <v>17</v>
      </c>
      <c r="M41" s="134" t="s">
        <v>18</v>
      </c>
      <c r="N41" s="134" t="s">
        <v>12</v>
      </c>
      <c r="O41" s="134" t="s">
        <v>17</v>
      </c>
      <c r="P41" s="134" t="s">
        <v>8</v>
      </c>
      <c r="S41" s="145"/>
    </row>
    <row r="42" spans="1:19">
      <c r="B42" s="144"/>
      <c r="C42" s="295" t="s">
        <v>11</v>
      </c>
      <c r="D42" s="296"/>
      <c r="E42" s="161">
        <v>25551.993999999999</v>
      </c>
      <c r="F42" s="161">
        <v>5840.2259999999997</v>
      </c>
      <c r="G42" s="170">
        <f>+F42/E42</f>
        <v>0.22856243626231285</v>
      </c>
      <c r="H42" s="161">
        <v>0</v>
      </c>
      <c r="I42" s="161">
        <v>0</v>
      </c>
      <c r="J42" s="170" t="e">
        <f t="shared" ref="J42:J45" si="2">+I42/H42</f>
        <v>#DIV/0!</v>
      </c>
      <c r="K42" s="161">
        <v>0</v>
      </c>
      <c r="L42" s="161">
        <v>0</v>
      </c>
      <c r="M42" s="170" t="e">
        <f t="shared" ref="M42:M45" si="3">+L42/K42</f>
        <v>#DIV/0!</v>
      </c>
      <c r="N42" s="161">
        <f>+E42+H42+K42</f>
        <v>25551.993999999999</v>
      </c>
      <c r="O42" s="161">
        <f t="shared" ref="O42:O44" si="4">+F42+I42+L42</f>
        <v>5840.2259999999997</v>
      </c>
      <c r="P42" s="170">
        <f t="shared" ref="P42:P45" si="5">+O42/N42</f>
        <v>0.22856243626231285</v>
      </c>
      <c r="S42" s="145"/>
    </row>
    <row r="43" spans="1:19">
      <c r="B43" s="144"/>
      <c r="C43" s="295" t="s">
        <v>10</v>
      </c>
      <c r="D43" s="296"/>
      <c r="E43" s="161">
        <v>13092.019</v>
      </c>
      <c r="F43" s="161">
        <v>5528.9340000000002</v>
      </c>
      <c r="G43" s="170">
        <f t="shared" ref="G43:G45" si="6">+F43/E43</f>
        <v>0.42231331928253391</v>
      </c>
      <c r="H43" s="161">
        <v>2052.7979999999998</v>
      </c>
      <c r="I43" s="161">
        <v>899.18200000000002</v>
      </c>
      <c r="J43" s="170">
        <f t="shared" si="2"/>
        <v>0.43802751171815257</v>
      </c>
      <c r="K43" s="161">
        <v>8.0500000000000007</v>
      </c>
      <c r="L43" s="161">
        <v>0</v>
      </c>
      <c r="M43" s="170">
        <f t="shared" si="3"/>
        <v>0</v>
      </c>
      <c r="N43" s="161">
        <f t="shared" ref="N43:N44" si="7">+E43+H43+K43</f>
        <v>15152.866999999998</v>
      </c>
      <c r="O43" s="161">
        <f t="shared" si="4"/>
        <v>6428.116</v>
      </c>
      <c r="P43" s="170">
        <f t="shared" si="5"/>
        <v>0.42421780643887397</v>
      </c>
      <c r="S43" s="145"/>
    </row>
    <row r="44" spans="1:19">
      <c r="B44" s="144"/>
      <c r="C44" s="295" t="s">
        <v>9</v>
      </c>
      <c r="D44" s="296"/>
      <c r="E44" s="161">
        <v>204.232</v>
      </c>
      <c r="F44" s="161">
        <v>204.232</v>
      </c>
      <c r="G44" s="170">
        <f t="shared" si="6"/>
        <v>1</v>
      </c>
      <c r="H44" s="161">
        <v>235.23400000000001</v>
      </c>
      <c r="I44" s="161">
        <v>217.44399999999999</v>
      </c>
      <c r="J44" s="170">
        <f t="shared" si="2"/>
        <v>0.92437317734681201</v>
      </c>
      <c r="K44" s="161">
        <v>19665.714</v>
      </c>
      <c r="L44" s="161">
        <v>18201.530999999999</v>
      </c>
      <c r="M44" s="170">
        <f t="shared" si="3"/>
        <v>0.92554641036679364</v>
      </c>
      <c r="N44" s="161">
        <f t="shared" si="7"/>
        <v>20105.18</v>
      </c>
      <c r="O44" s="161">
        <f t="shared" si="4"/>
        <v>18623.206999999999</v>
      </c>
      <c r="P44" s="170">
        <f t="shared" si="5"/>
        <v>0.92628899616914639</v>
      </c>
      <c r="S44" s="145"/>
    </row>
    <row r="45" spans="1:19">
      <c r="A45" s="204"/>
      <c r="B45" s="144"/>
      <c r="C45" s="287" t="s">
        <v>12</v>
      </c>
      <c r="D45" s="289"/>
      <c r="E45" s="163">
        <f t="shared" ref="E45:F45" si="8">SUM(E42:E44)</f>
        <v>38848.245000000003</v>
      </c>
      <c r="F45" s="163">
        <f t="shared" si="8"/>
        <v>11573.392</v>
      </c>
      <c r="G45" s="171">
        <f t="shared" si="6"/>
        <v>0.29791286581929244</v>
      </c>
      <c r="H45" s="163">
        <f t="shared" ref="H45:I45" si="9">SUM(H42:H44)</f>
        <v>2288.0319999999997</v>
      </c>
      <c r="I45" s="163">
        <f t="shared" si="9"/>
        <v>1116.626</v>
      </c>
      <c r="J45" s="171">
        <f t="shared" si="2"/>
        <v>0.48802901358022971</v>
      </c>
      <c r="K45" s="163">
        <f t="shared" ref="K45:L45" si="10">SUM(K42:K44)</f>
        <v>19673.763999999999</v>
      </c>
      <c r="L45" s="163">
        <f t="shared" si="10"/>
        <v>18201.530999999999</v>
      </c>
      <c r="M45" s="171">
        <f t="shared" si="3"/>
        <v>0.92516770049696639</v>
      </c>
      <c r="N45" s="163">
        <f t="shared" ref="N45:O45" si="11">SUM(N42:N44)</f>
        <v>60810.040999999997</v>
      </c>
      <c r="O45" s="163">
        <f t="shared" si="11"/>
        <v>30891.548999999999</v>
      </c>
      <c r="P45" s="171">
        <f t="shared" si="5"/>
        <v>0.50800079217180594</v>
      </c>
      <c r="S45" s="145"/>
    </row>
    <row r="46" spans="1:19">
      <c r="A46" s="204"/>
      <c r="B46" s="144"/>
      <c r="C46" s="137" t="s">
        <v>95</v>
      </c>
      <c r="D46" s="151"/>
      <c r="E46" s="151"/>
      <c r="F46" s="151"/>
      <c r="G46" s="151"/>
      <c r="H46" s="151"/>
      <c r="I46" s="151"/>
      <c r="J46" s="151"/>
      <c r="K46" s="151"/>
      <c r="L46" s="151"/>
      <c r="M46" s="151"/>
      <c r="N46" s="151"/>
      <c r="O46" s="151"/>
      <c r="P46" s="151"/>
      <c r="S46" s="145"/>
    </row>
    <row r="47" spans="1:19">
      <c r="B47" s="144"/>
      <c r="C47" s="222" t="s">
        <v>118</v>
      </c>
      <c r="D47" s="162"/>
      <c r="E47" s="162"/>
      <c r="F47" s="162"/>
      <c r="G47" s="166"/>
      <c r="H47" s="162"/>
      <c r="I47" s="162"/>
      <c r="J47" s="162"/>
      <c r="K47" s="162"/>
      <c r="L47" s="162"/>
      <c r="M47" s="162"/>
      <c r="N47" s="162"/>
      <c r="O47" s="162"/>
      <c r="P47" s="162"/>
      <c r="S47" s="145"/>
    </row>
    <row r="48" spans="1:19">
      <c r="B48" s="144"/>
      <c r="C48" s="136" t="s">
        <v>94</v>
      </c>
      <c r="S48" s="145"/>
    </row>
    <row r="49" spans="1:19">
      <c r="B49" s="144"/>
      <c r="S49" s="145"/>
    </row>
    <row r="50" spans="1:19">
      <c r="B50" s="144"/>
      <c r="S50" s="145"/>
    </row>
    <row r="51" spans="1:19">
      <c r="B51" s="144"/>
      <c r="C51" s="280" t="s">
        <v>97</v>
      </c>
      <c r="D51" s="280"/>
      <c r="E51" s="280"/>
      <c r="F51" s="280"/>
      <c r="G51" s="280"/>
      <c r="H51" s="280"/>
      <c r="I51" s="280"/>
      <c r="J51" s="280"/>
      <c r="K51" s="280"/>
      <c r="L51" s="280"/>
      <c r="M51" s="280"/>
      <c r="N51" s="280"/>
      <c r="O51" s="280"/>
      <c r="P51" s="280"/>
      <c r="Q51" s="280"/>
      <c r="R51" s="280"/>
      <c r="S51" s="145"/>
    </row>
    <row r="52" spans="1:19" ht="13.8" customHeight="1">
      <c r="B52" s="144"/>
      <c r="C52" s="297" t="s">
        <v>123</v>
      </c>
      <c r="D52" s="297"/>
      <c r="E52" s="297"/>
      <c r="F52" s="297"/>
      <c r="G52" s="297"/>
      <c r="H52" s="297"/>
      <c r="I52" s="297"/>
      <c r="J52" s="297"/>
      <c r="K52" s="297"/>
      <c r="L52" s="297"/>
      <c r="M52" s="297"/>
      <c r="N52" s="297"/>
      <c r="O52" s="297"/>
      <c r="P52" s="297"/>
      <c r="Q52" s="297"/>
      <c r="R52" s="297"/>
      <c r="S52" s="145"/>
    </row>
    <row r="53" spans="1:19">
      <c r="B53" s="144"/>
      <c r="C53" s="297"/>
      <c r="D53" s="297"/>
      <c r="E53" s="297"/>
      <c r="F53" s="297"/>
      <c r="G53" s="297"/>
      <c r="H53" s="297"/>
      <c r="I53" s="297"/>
      <c r="J53" s="297"/>
      <c r="K53" s="297"/>
      <c r="L53" s="297"/>
      <c r="M53" s="297"/>
      <c r="N53" s="297"/>
      <c r="O53" s="297"/>
      <c r="P53" s="297"/>
      <c r="Q53" s="297"/>
      <c r="R53" s="297"/>
      <c r="S53" s="145"/>
    </row>
    <row r="54" spans="1:19">
      <c r="B54" s="144"/>
      <c r="S54" s="145"/>
    </row>
    <row r="55" spans="1:19" ht="14.4" customHeight="1">
      <c r="B55" s="144"/>
      <c r="C55" s="293" t="s">
        <v>98</v>
      </c>
      <c r="D55" s="293"/>
      <c r="E55" s="293"/>
      <c r="F55" s="293"/>
      <c r="G55" s="293"/>
      <c r="H55" s="293"/>
      <c r="I55" s="293"/>
      <c r="S55" s="145"/>
    </row>
    <row r="56" spans="1:19">
      <c r="B56" s="144"/>
      <c r="C56" s="293"/>
      <c r="D56" s="293"/>
      <c r="E56" s="293"/>
      <c r="F56" s="293"/>
      <c r="G56" s="293"/>
      <c r="H56" s="293"/>
      <c r="I56" s="293"/>
      <c r="L56" s="196"/>
      <c r="M56" s="172"/>
      <c r="S56" s="145"/>
    </row>
    <row r="57" spans="1:19">
      <c r="B57" s="144"/>
      <c r="C57" s="308" t="s">
        <v>24</v>
      </c>
      <c r="D57" s="308"/>
      <c r="E57" s="308"/>
      <c r="F57" s="308"/>
      <c r="G57" s="308"/>
      <c r="H57" s="308"/>
      <c r="I57" s="308"/>
      <c r="L57" s="173"/>
      <c r="S57" s="145"/>
    </row>
    <row r="58" spans="1:19">
      <c r="B58" s="144"/>
      <c r="C58" s="302" t="s">
        <v>25</v>
      </c>
      <c r="D58" s="303"/>
      <c r="E58" s="138" t="s">
        <v>26</v>
      </c>
      <c r="F58" s="138" t="s">
        <v>7</v>
      </c>
      <c r="G58" s="138" t="s">
        <v>27</v>
      </c>
      <c r="H58" s="138" t="s">
        <v>28</v>
      </c>
      <c r="I58" s="138" t="s">
        <v>51</v>
      </c>
      <c r="S58" s="145"/>
    </row>
    <row r="59" spans="1:19">
      <c r="B59" s="144"/>
      <c r="C59" s="304" t="s">
        <v>29</v>
      </c>
      <c r="D59" s="305"/>
      <c r="E59" s="223">
        <v>11659.877</v>
      </c>
      <c r="F59" s="223">
        <v>0</v>
      </c>
      <c r="G59" s="224">
        <v>0</v>
      </c>
      <c r="H59" s="225">
        <v>11</v>
      </c>
      <c r="I59" s="224">
        <f>+H59/H$63</f>
        <v>0.17741935483870969</v>
      </c>
      <c r="N59" s="174"/>
      <c r="S59" s="145"/>
    </row>
    <row r="60" spans="1:19">
      <c r="B60" s="144"/>
      <c r="C60" s="304" t="s">
        <v>30</v>
      </c>
      <c r="D60" s="305"/>
      <c r="E60" s="223">
        <v>18249.026999999998</v>
      </c>
      <c r="F60" s="223">
        <v>4536.5730000000003</v>
      </c>
      <c r="G60" s="224">
        <v>0.17536653946506098</v>
      </c>
      <c r="H60" s="225">
        <v>15</v>
      </c>
      <c r="I60" s="224">
        <f>+H60/H$63</f>
        <v>0.24193548387096775</v>
      </c>
      <c r="S60" s="145"/>
    </row>
    <row r="61" spans="1:19">
      <c r="B61" s="144"/>
      <c r="C61" s="304" t="s">
        <v>31</v>
      </c>
      <c r="D61" s="305"/>
      <c r="E61" s="223">
        <v>11632.679</v>
      </c>
      <c r="F61" s="223">
        <v>7086.5199999999986</v>
      </c>
      <c r="G61" s="224">
        <v>0.84473910028851018</v>
      </c>
      <c r="H61" s="225">
        <v>10</v>
      </c>
      <c r="I61" s="224">
        <f>+H61/H$63</f>
        <v>0.16129032258064516</v>
      </c>
      <c r="S61" s="145"/>
    </row>
    <row r="62" spans="1:19">
      <c r="B62" s="144"/>
      <c r="C62" s="304" t="s">
        <v>32</v>
      </c>
      <c r="D62" s="305"/>
      <c r="E62" s="223">
        <v>19268.457999999999</v>
      </c>
      <c r="F62" s="223">
        <v>19268.457999999999</v>
      </c>
      <c r="G62" s="224">
        <v>1</v>
      </c>
      <c r="H62" s="225">
        <v>26</v>
      </c>
      <c r="I62" s="224">
        <f>+H62/H$63</f>
        <v>0.41935483870967744</v>
      </c>
      <c r="S62" s="145"/>
    </row>
    <row r="63" spans="1:19">
      <c r="A63" s="204"/>
      <c r="B63" s="144"/>
      <c r="C63" s="306" t="s">
        <v>12</v>
      </c>
      <c r="D63" s="307"/>
      <c r="E63" s="226">
        <v>60810.041000000005</v>
      </c>
      <c r="F63" s="226">
        <v>30891.550999999996</v>
      </c>
      <c r="G63" s="227">
        <v>0.59803046927195191</v>
      </c>
      <c r="H63" s="226">
        <v>62</v>
      </c>
      <c r="I63" s="227">
        <f>+H63/H$63</f>
        <v>1</v>
      </c>
      <c r="S63" s="145"/>
    </row>
    <row r="64" spans="1:19">
      <c r="A64" s="204"/>
      <c r="B64" s="144"/>
      <c r="C64" s="222" t="s">
        <v>118</v>
      </c>
      <c r="D64" s="175"/>
      <c r="E64" s="175"/>
      <c r="F64" s="175"/>
      <c r="G64" s="175"/>
      <c r="H64" s="175"/>
      <c r="I64" s="175"/>
      <c r="S64" s="145"/>
    </row>
    <row r="65" spans="1:19">
      <c r="B65" s="144"/>
      <c r="C65" s="136" t="s">
        <v>94</v>
      </c>
      <c r="H65" s="168"/>
      <c r="S65" s="145"/>
    </row>
    <row r="66" spans="1:19">
      <c r="B66" s="144"/>
      <c r="S66" s="145"/>
    </row>
    <row r="67" spans="1:19">
      <c r="B67" s="144"/>
      <c r="S67" s="145"/>
    </row>
    <row r="68" spans="1:19">
      <c r="B68" s="144"/>
      <c r="C68" s="309" t="s">
        <v>33</v>
      </c>
      <c r="D68" s="309"/>
      <c r="E68" s="309"/>
      <c r="F68" s="309"/>
      <c r="G68" s="309"/>
      <c r="H68" s="309"/>
      <c r="I68" s="309"/>
      <c r="M68" s="159"/>
      <c r="S68" s="145"/>
    </row>
    <row r="69" spans="1:19">
      <c r="B69" s="144"/>
      <c r="C69" s="294" t="s">
        <v>34</v>
      </c>
      <c r="D69" s="294"/>
      <c r="E69" s="294"/>
      <c r="F69" s="294"/>
      <c r="G69" s="294"/>
      <c r="H69" s="294"/>
      <c r="I69" s="294"/>
      <c r="S69" s="145"/>
    </row>
    <row r="70" spans="1:19">
      <c r="B70" s="144"/>
      <c r="C70" s="286" t="s">
        <v>15</v>
      </c>
      <c r="D70" s="286"/>
      <c r="E70" s="286"/>
      <c r="F70" s="134" t="s">
        <v>6</v>
      </c>
      <c r="G70" s="134" t="s">
        <v>16</v>
      </c>
      <c r="H70" s="134" t="s">
        <v>17</v>
      </c>
      <c r="I70" s="134" t="s">
        <v>18</v>
      </c>
      <c r="S70" s="145"/>
    </row>
    <row r="71" spans="1:19">
      <c r="B71" s="144"/>
      <c r="C71" s="197" t="s">
        <v>40</v>
      </c>
      <c r="D71" s="199"/>
      <c r="E71" s="178"/>
      <c r="F71" s="161">
        <v>12196.454</v>
      </c>
      <c r="G71" s="224">
        <f>+F71/F$75</f>
        <v>0.20056644921518801</v>
      </c>
      <c r="H71" s="161">
        <v>464.714</v>
      </c>
      <c r="I71" s="228">
        <f>+H71/F71</f>
        <v>3.810238615256533E-2</v>
      </c>
      <c r="S71" s="145"/>
    </row>
    <row r="72" spans="1:19">
      <c r="B72" s="144"/>
      <c r="C72" s="197" t="s">
        <v>35</v>
      </c>
      <c r="D72" s="199"/>
      <c r="E72" s="178"/>
      <c r="F72" s="161">
        <v>22974.506999999998</v>
      </c>
      <c r="G72" s="228">
        <f>+F72/F$75</f>
        <v>0.3778077867107506</v>
      </c>
      <c r="H72" s="161">
        <v>8776.89</v>
      </c>
      <c r="I72" s="228">
        <f>+H72/F72</f>
        <v>0.38202734883494999</v>
      </c>
      <c r="S72" s="145"/>
    </row>
    <row r="73" spans="1:19">
      <c r="B73" s="144"/>
      <c r="C73" s="197" t="s">
        <v>41</v>
      </c>
      <c r="D73" s="199"/>
      <c r="E73" s="160"/>
      <c r="F73" s="161">
        <v>20071.352000000003</v>
      </c>
      <c r="G73" s="228">
        <f>+F73/F$75</f>
        <v>0.33006641123626285</v>
      </c>
      <c r="H73" s="161">
        <v>19332.727999999999</v>
      </c>
      <c r="I73" s="228">
        <f>+H73/F73</f>
        <v>0.96320008736830465</v>
      </c>
      <c r="S73" s="145"/>
    </row>
    <row r="74" spans="1:19">
      <c r="B74" s="144"/>
      <c r="C74" s="197" t="s">
        <v>42</v>
      </c>
      <c r="D74" s="199"/>
      <c r="E74" s="160"/>
      <c r="F74" s="161">
        <v>5567.7280000000001</v>
      </c>
      <c r="G74" s="228">
        <f>+F74/F$75</f>
        <v>9.1559352837798619E-2</v>
      </c>
      <c r="H74" s="161">
        <v>2317.2190000000001</v>
      </c>
      <c r="I74" s="228">
        <f>+H74/F74</f>
        <v>0.41618753646011442</v>
      </c>
      <c r="S74" s="145"/>
    </row>
    <row r="75" spans="1:19">
      <c r="A75" s="204"/>
      <c r="B75" s="144"/>
      <c r="C75" s="287" t="s">
        <v>12</v>
      </c>
      <c r="D75" s="288"/>
      <c r="E75" s="289"/>
      <c r="F75" s="226">
        <f>SUM(F71:F74)</f>
        <v>60810.040999999997</v>
      </c>
      <c r="G75" s="229">
        <f>+F75/F$75</f>
        <v>1</v>
      </c>
      <c r="H75" s="226">
        <f>SUM(H71:H74)</f>
        <v>30891.550999999999</v>
      </c>
      <c r="I75" s="229">
        <f>+H75/F75</f>
        <v>0.50800082506111122</v>
      </c>
      <c r="S75" s="145"/>
    </row>
    <row r="76" spans="1:19">
      <c r="A76" s="204"/>
      <c r="B76" s="144"/>
      <c r="C76" s="222" t="s">
        <v>118</v>
      </c>
      <c r="D76" s="175"/>
      <c r="E76" s="175"/>
      <c r="F76" s="175"/>
      <c r="G76" s="175"/>
      <c r="H76" s="175"/>
      <c r="I76" s="175"/>
      <c r="S76" s="145"/>
    </row>
    <row r="77" spans="1:19">
      <c r="B77" s="144"/>
      <c r="C77" s="136" t="s">
        <v>94</v>
      </c>
      <c r="F77" s="168"/>
      <c r="I77" s="168"/>
      <c r="S77" s="145"/>
    </row>
    <row r="78" spans="1:19">
      <c r="B78" s="144"/>
      <c r="S78" s="145"/>
    </row>
    <row r="79" spans="1:19">
      <c r="B79" s="144"/>
      <c r="S79" s="145"/>
    </row>
    <row r="80" spans="1:19" ht="14.4" customHeight="1">
      <c r="B80" s="144"/>
      <c r="C80" s="293" t="s">
        <v>99</v>
      </c>
      <c r="D80" s="293"/>
      <c r="E80" s="293"/>
      <c r="F80" s="293"/>
      <c r="G80" s="293"/>
      <c r="H80" s="293"/>
      <c r="I80" s="293"/>
      <c r="S80" s="145"/>
    </row>
    <row r="81" spans="1:19">
      <c r="B81" s="144"/>
      <c r="C81" s="293"/>
      <c r="D81" s="293"/>
      <c r="E81" s="293"/>
      <c r="F81" s="293"/>
      <c r="G81" s="293"/>
      <c r="H81" s="293"/>
      <c r="I81" s="293"/>
      <c r="L81" s="189"/>
      <c r="M81" s="159"/>
      <c r="S81" s="145"/>
    </row>
    <row r="82" spans="1:19">
      <c r="B82" s="144"/>
      <c r="C82" s="190" t="s">
        <v>34</v>
      </c>
      <c r="D82" s="190"/>
      <c r="E82" s="190"/>
      <c r="F82" s="190"/>
      <c r="G82" s="190"/>
      <c r="H82" s="190"/>
      <c r="I82" s="190"/>
      <c r="S82" s="145"/>
    </row>
    <row r="83" spans="1:19">
      <c r="B83" s="144"/>
      <c r="C83" s="286" t="s">
        <v>15</v>
      </c>
      <c r="D83" s="286"/>
      <c r="E83" s="286"/>
      <c r="F83" s="134" t="s">
        <v>6</v>
      </c>
      <c r="G83" s="134" t="s">
        <v>16</v>
      </c>
      <c r="H83" s="134" t="s">
        <v>17</v>
      </c>
      <c r="I83" s="134" t="s">
        <v>18</v>
      </c>
      <c r="S83" s="145"/>
    </row>
    <row r="84" spans="1:19">
      <c r="B84" s="144"/>
      <c r="C84" s="290" t="s">
        <v>36</v>
      </c>
      <c r="D84" s="291"/>
      <c r="E84" s="292"/>
      <c r="F84" s="161">
        <v>210.00899999999999</v>
      </c>
      <c r="G84" s="228">
        <v>3.434995351669076E-3</v>
      </c>
      <c r="H84" s="161">
        <v>31.501000000000001</v>
      </c>
      <c r="I84" s="228">
        <v>1.0193822422584341E-3</v>
      </c>
      <c r="L84" s="162"/>
      <c r="M84" s="162"/>
      <c r="S84" s="145"/>
    </row>
    <row r="85" spans="1:19">
      <c r="B85" s="144"/>
      <c r="C85" s="290" t="s">
        <v>37</v>
      </c>
      <c r="D85" s="291"/>
      <c r="E85" s="292"/>
      <c r="F85" s="161">
        <v>328.03300000000002</v>
      </c>
      <c r="G85" s="228">
        <v>5.3654454342150198E-3</v>
      </c>
      <c r="H85" s="161">
        <v>10.5</v>
      </c>
      <c r="I85" s="228">
        <v>3.3978329398157386E-4</v>
      </c>
      <c r="L85" s="162"/>
      <c r="M85" s="162"/>
      <c r="S85" s="145"/>
    </row>
    <row r="86" spans="1:19">
      <c r="B86" s="144"/>
      <c r="C86" s="197" t="s">
        <v>102</v>
      </c>
      <c r="D86" s="198"/>
      <c r="E86" s="199"/>
      <c r="F86" s="161">
        <v>60600.031999999999</v>
      </c>
      <c r="G86" s="228">
        <v>0.99119955921411584</v>
      </c>
      <c r="H86" s="161">
        <v>30860.047999999999</v>
      </c>
      <c r="I86" s="228">
        <v>0.99864083446375995</v>
      </c>
      <c r="L86" s="162"/>
      <c r="M86" s="162"/>
      <c r="S86" s="145"/>
    </row>
    <row r="87" spans="1:19">
      <c r="A87" s="204"/>
      <c r="B87" s="144"/>
      <c r="C87" s="287" t="s">
        <v>12</v>
      </c>
      <c r="D87" s="288"/>
      <c r="E87" s="289"/>
      <c r="F87" s="230">
        <f>SUM(F84:F86)</f>
        <v>61138.074000000001</v>
      </c>
      <c r="G87" s="229">
        <v>1</v>
      </c>
      <c r="H87" s="230">
        <f>SUM(H84:H86)</f>
        <v>30902.048999999999</v>
      </c>
      <c r="I87" s="229">
        <f>+H87/F87</f>
        <v>0.5054468840480647</v>
      </c>
      <c r="L87" s="162"/>
      <c r="M87" s="162"/>
      <c r="S87" s="145"/>
    </row>
    <row r="88" spans="1:19">
      <c r="A88" s="204"/>
      <c r="B88" s="144"/>
      <c r="C88" s="222" t="s">
        <v>118</v>
      </c>
      <c r="D88" s="175"/>
      <c r="E88" s="175"/>
      <c r="F88" s="175"/>
      <c r="G88" s="175"/>
      <c r="H88" s="175"/>
      <c r="I88" s="175"/>
      <c r="S88" s="145"/>
    </row>
    <row r="89" spans="1:19">
      <c r="B89" s="144"/>
      <c r="C89" s="136" t="s">
        <v>94</v>
      </c>
      <c r="S89" s="145"/>
    </row>
    <row r="90" spans="1:19">
      <c r="B90" s="179"/>
      <c r="C90" s="180"/>
      <c r="D90" s="180"/>
      <c r="E90" s="180"/>
      <c r="F90" s="180"/>
      <c r="G90" s="180"/>
      <c r="H90" s="180"/>
      <c r="I90" s="180"/>
      <c r="J90" s="180"/>
      <c r="K90" s="180"/>
      <c r="L90" s="180"/>
      <c r="M90" s="180"/>
      <c r="N90" s="180"/>
      <c r="O90" s="180"/>
      <c r="P90" s="180"/>
      <c r="Q90" s="180"/>
      <c r="R90" s="180"/>
      <c r="S90" s="181"/>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6EAE7-9B46-42D4-B204-C4632A352081}">
  <dimension ref="A2:T90"/>
  <sheetViews>
    <sheetView zoomScaleNormal="100" workbookViewId="0">
      <selection activeCell="G18" sqref="G18"/>
    </sheetView>
  </sheetViews>
  <sheetFormatPr defaultColWidth="0" defaultRowHeight="13.8"/>
  <cols>
    <col min="1" max="19" width="9.77734375" style="139" customWidth="1"/>
    <col min="20" max="20" width="11.6640625" style="139" customWidth="1"/>
    <col min="21" max="16384" width="11.44140625" style="139" hidden="1"/>
  </cols>
  <sheetData>
    <row r="2" spans="2:19">
      <c r="B2" s="279" t="s">
        <v>115</v>
      </c>
      <c r="C2" s="279"/>
      <c r="D2" s="279"/>
      <c r="E2" s="279"/>
      <c r="F2" s="279"/>
      <c r="G2" s="279"/>
      <c r="H2" s="279"/>
      <c r="I2" s="279"/>
      <c r="J2" s="279"/>
      <c r="K2" s="279"/>
      <c r="L2" s="279"/>
      <c r="M2" s="279"/>
      <c r="N2" s="279"/>
      <c r="O2" s="279"/>
      <c r="P2" s="279"/>
      <c r="Q2" s="279"/>
      <c r="R2" s="279"/>
      <c r="S2" s="279"/>
    </row>
    <row r="3" spans="2:19">
      <c r="B3" s="279"/>
      <c r="C3" s="279"/>
      <c r="D3" s="279"/>
      <c r="E3" s="279"/>
      <c r="F3" s="279"/>
      <c r="G3" s="279"/>
      <c r="H3" s="279"/>
      <c r="I3" s="279"/>
      <c r="J3" s="279"/>
      <c r="K3" s="279"/>
      <c r="L3" s="279"/>
      <c r="M3" s="279"/>
      <c r="N3" s="279"/>
      <c r="O3" s="279"/>
      <c r="P3" s="279"/>
      <c r="Q3" s="279"/>
      <c r="R3" s="279"/>
      <c r="S3" s="279"/>
    </row>
    <row r="4" spans="2:19">
      <c r="B4" s="140"/>
      <c r="H4" s="140"/>
      <c r="O4" s="140"/>
      <c r="P4" s="140"/>
    </row>
    <row r="5" spans="2:19">
      <c r="B5" s="140"/>
      <c r="H5" s="140"/>
      <c r="O5" s="140"/>
      <c r="P5" s="140"/>
    </row>
    <row r="7" spans="2:19">
      <c r="B7" s="141"/>
      <c r="C7" s="142"/>
      <c r="D7" s="142"/>
      <c r="E7" s="142"/>
      <c r="F7" s="142"/>
      <c r="G7" s="142"/>
      <c r="H7" s="142"/>
      <c r="I7" s="142"/>
      <c r="J7" s="142"/>
      <c r="K7" s="142"/>
      <c r="L7" s="142"/>
      <c r="M7" s="142"/>
      <c r="N7" s="142"/>
      <c r="O7" s="142"/>
      <c r="P7" s="142"/>
      <c r="Q7" s="142"/>
      <c r="R7" s="142"/>
      <c r="S7" s="143"/>
    </row>
    <row r="8" spans="2:19">
      <c r="B8" s="144"/>
      <c r="C8" s="280" t="s">
        <v>3</v>
      </c>
      <c r="D8" s="280"/>
      <c r="E8" s="280"/>
      <c r="F8" s="280"/>
      <c r="G8" s="280"/>
      <c r="H8" s="280"/>
      <c r="I8" s="280"/>
      <c r="J8" s="280"/>
      <c r="K8" s="280"/>
      <c r="L8" s="280"/>
      <c r="M8" s="280"/>
      <c r="N8" s="280"/>
      <c r="O8" s="280"/>
      <c r="P8" s="280"/>
      <c r="Q8" s="280"/>
      <c r="R8" s="280"/>
      <c r="S8" s="145"/>
    </row>
    <row r="9" spans="2:19" ht="13.8" customHeight="1">
      <c r="B9" s="144"/>
      <c r="C9" s="281" t="s">
        <v>122</v>
      </c>
      <c r="D9" s="281"/>
      <c r="E9" s="281"/>
      <c r="F9" s="281"/>
      <c r="G9" s="281"/>
      <c r="H9" s="281"/>
      <c r="I9" s="281"/>
      <c r="J9" s="281"/>
      <c r="K9" s="281"/>
      <c r="L9" s="281"/>
      <c r="M9" s="281"/>
      <c r="N9" s="281"/>
      <c r="O9" s="281"/>
      <c r="P9" s="281"/>
      <c r="Q9" s="281"/>
      <c r="R9" s="281"/>
      <c r="S9" s="146"/>
    </row>
    <row r="10" spans="2:19">
      <c r="B10" s="144"/>
      <c r="C10" s="281"/>
      <c r="D10" s="281"/>
      <c r="E10" s="281"/>
      <c r="F10" s="281"/>
      <c r="G10" s="281"/>
      <c r="H10" s="281"/>
      <c r="I10" s="281"/>
      <c r="J10" s="281"/>
      <c r="K10" s="281"/>
      <c r="L10" s="281"/>
      <c r="M10" s="281"/>
      <c r="N10" s="281"/>
      <c r="O10" s="281"/>
      <c r="P10" s="281"/>
      <c r="Q10" s="281"/>
      <c r="R10" s="281"/>
      <c r="S10" s="146"/>
    </row>
    <row r="11" spans="2:19">
      <c r="B11" s="144"/>
      <c r="C11" s="147"/>
      <c r="D11" s="147"/>
      <c r="E11" s="147"/>
      <c r="O11" s="147"/>
      <c r="P11" s="147"/>
      <c r="R11" s="147"/>
      <c r="S11" s="132"/>
    </row>
    <row r="12" spans="2:19" ht="14.4" customHeight="1">
      <c r="B12" s="144"/>
      <c r="C12" s="285" t="s">
        <v>100</v>
      </c>
      <c r="D12" s="285"/>
      <c r="E12" s="285"/>
      <c r="F12" s="285"/>
      <c r="G12" s="285"/>
      <c r="H12" s="285"/>
      <c r="I12" s="285"/>
      <c r="J12" s="285"/>
      <c r="O12" s="147"/>
      <c r="P12" s="147"/>
      <c r="R12" s="147"/>
      <c r="S12" s="132"/>
    </row>
    <row r="13" spans="2:19" ht="12" customHeight="1">
      <c r="B13" s="144"/>
      <c r="C13" s="285"/>
      <c r="D13" s="285"/>
      <c r="E13" s="285"/>
      <c r="F13" s="285"/>
      <c r="G13" s="285"/>
      <c r="H13" s="285"/>
      <c r="I13" s="285"/>
      <c r="J13" s="285"/>
      <c r="K13" s="148"/>
      <c r="L13" s="148"/>
      <c r="M13" s="148"/>
      <c r="N13" s="148"/>
      <c r="P13" s="133"/>
      <c r="S13" s="132"/>
    </row>
    <row r="14" spans="2:19" ht="12" customHeight="1">
      <c r="B14" s="144"/>
      <c r="C14" s="282" t="s">
        <v>4</v>
      </c>
      <c r="D14" s="282"/>
      <c r="E14" s="282"/>
      <c r="F14" s="282"/>
      <c r="G14" s="282"/>
      <c r="H14" s="282"/>
      <c r="I14" s="282"/>
      <c r="J14" s="282"/>
      <c r="N14" s="148"/>
      <c r="O14" s="133"/>
      <c r="P14" s="133"/>
      <c r="S14" s="132"/>
    </row>
    <row r="15" spans="2:19" ht="12" customHeight="1">
      <c r="B15" s="144"/>
      <c r="C15" s="283" t="s">
        <v>5</v>
      </c>
      <c r="D15" s="283"/>
      <c r="E15" s="283">
        <v>2020</v>
      </c>
      <c r="F15" s="283"/>
      <c r="G15" s="283"/>
      <c r="H15" s="283">
        <v>2019</v>
      </c>
      <c r="I15" s="283"/>
      <c r="J15" s="283"/>
      <c r="L15" s="284" t="s">
        <v>38</v>
      </c>
      <c r="M15" s="284"/>
      <c r="S15" s="132"/>
    </row>
    <row r="16" spans="2:19">
      <c r="B16" s="144"/>
      <c r="C16" s="283"/>
      <c r="D16" s="283"/>
      <c r="E16" s="183" t="s">
        <v>6</v>
      </c>
      <c r="F16" s="183" t="s">
        <v>7</v>
      </c>
      <c r="G16" s="183" t="s">
        <v>8</v>
      </c>
      <c r="H16" s="183" t="s">
        <v>6</v>
      </c>
      <c r="I16" s="183" t="s">
        <v>7</v>
      </c>
      <c r="J16" s="183" t="s">
        <v>8</v>
      </c>
      <c r="K16" s="149"/>
      <c r="L16" s="284"/>
      <c r="M16" s="284"/>
      <c r="S16" s="145"/>
    </row>
    <row r="17" spans="2:19">
      <c r="B17" s="144"/>
      <c r="C17" s="184" t="s">
        <v>11</v>
      </c>
      <c r="D17" s="184"/>
      <c r="E17" s="185">
        <v>97544.679000000004</v>
      </c>
      <c r="F17" s="185">
        <v>61463.565000000002</v>
      </c>
      <c r="G17" s="186">
        <f>+F17/E17</f>
        <v>0.630106794446471</v>
      </c>
      <c r="H17" s="185">
        <v>32109.05</v>
      </c>
      <c r="I17" s="185">
        <v>5087.5339999999997</v>
      </c>
      <c r="J17" s="186">
        <f>+I17/H17</f>
        <v>0.15844548499566322</v>
      </c>
      <c r="K17" s="150"/>
      <c r="L17" s="276">
        <f>(G17-J17)*100</f>
        <v>47.166130945080774</v>
      </c>
      <c r="M17" s="276"/>
      <c r="S17" s="145"/>
    </row>
    <row r="18" spans="2:19">
      <c r="B18" s="144"/>
      <c r="C18" s="184" t="s">
        <v>101</v>
      </c>
      <c r="D18" s="184"/>
      <c r="E18" s="185">
        <v>10126.741</v>
      </c>
      <c r="F18" s="185">
        <v>6611.9759999999997</v>
      </c>
      <c r="G18" s="186">
        <f t="shared" ref="G18:G19" si="0">+F18/E18</f>
        <v>0.65292239625759163</v>
      </c>
      <c r="H18" s="185">
        <v>5092.799</v>
      </c>
      <c r="I18" s="185">
        <v>2032.962</v>
      </c>
      <c r="J18" s="186">
        <f>+I18/H18</f>
        <v>0.39918363163360659</v>
      </c>
      <c r="K18" s="150"/>
      <c r="L18" s="276">
        <f>(G18-J18)*100</f>
        <v>25.373876462398503</v>
      </c>
      <c r="M18" s="276"/>
      <c r="S18" s="145"/>
    </row>
    <row r="19" spans="2:19">
      <c r="B19" s="144"/>
      <c r="C19" s="184" t="s">
        <v>9</v>
      </c>
      <c r="D19" s="184"/>
      <c r="E19" s="185">
        <v>195438.66899999999</v>
      </c>
      <c r="F19" s="185">
        <v>123506.94</v>
      </c>
      <c r="G19" s="186">
        <f t="shared" si="0"/>
        <v>0.63194730414378741</v>
      </c>
      <c r="H19" s="185">
        <v>248257.25099999999</v>
      </c>
      <c r="I19" s="185">
        <v>88766.044999999998</v>
      </c>
      <c r="J19" s="186">
        <f>+I19/H19</f>
        <v>0.35755670636987757</v>
      </c>
      <c r="K19" s="150"/>
      <c r="L19" s="276">
        <f>(G19-J19)*100</f>
        <v>27.439059777390984</v>
      </c>
      <c r="M19" s="276"/>
      <c r="S19" s="145"/>
    </row>
    <row r="20" spans="2:19">
      <c r="B20" s="144"/>
      <c r="C20" s="277" t="s">
        <v>12</v>
      </c>
      <c r="D20" s="278"/>
      <c r="E20" s="187">
        <f>SUM(E17:E19)</f>
        <v>303110.08899999998</v>
      </c>
      <c r="F20" s="187">
        <f>SUM(F17:F19)</f>
        <v>191582.481</v>
      </c>
      <c r="G20" s="188">
        <f>+F20/E20</f>
        <v>0.63205577099744781</v>
      </c>
      <c r="H20" s="187">
        <f>SUM(H17:H19)</f>
        <v>285459.09999999998</v>
      </c>
      <c r="I20" s="187">
        <f>SUM(I17:I19)</f>
        <v>95886.540999999997</v>
      </c>
      <c r="J20" s="188">
        <f>+I20/H20</f>
        <v>0.33590290517976135</v>
      </c>
      <c r="K20" s="162"/>
      <c r="L20" s="276">
        <f>(G20-J20)*100</f>
        <v>29.615286581768647</v>
      </c>
      <c r="M20" s="276"/>
      <c r="S20" s="145"/>
    </row>
    <row r="21" spans="2:19">
      <c r="B21" s="144"/>
      <c r="C21" s="222" t="s">
        <v>118</v>
      </c>
      <c r="D21" s="182"/>
      <c r="E21" s="182"/>
      <c r="F21" s="182"/>
      <c r="G21" s="182"/>
      <c r="H21" s="182"/>
      <c r="I21" s="182"/>
      <c r="J21" s="182"/>
      <c r="N21" s="152"/>
      <c r="O21" s="153"/>
      <c r="S21" s="145"/>
    </row>
    <row r="22" spans="2:19">
      <c r="B22" s="144"/>
      <c r="C22" s="136" t="s">
        <v>94</v>
      </c>
      <c r="D22" s="154"/>
      <c r="E22" s="154"/>
      <c r="F22" s="154"/>
      <c r="G22" s="155"/>
      <c r="H22" s="154"/>
      <c r="I22" s="154"/>
      <c r="J22" s="154"/>
      <c r="K22" s="154"/>
      <c r="L22" s="154"/>
      <c r="M22" s="154"/>
      <c r="N22" s="156"/>
      <c r="O22" s="153"/>
      <c r="S22" s="145"/>
    </row>
    <row r="23" spans="2:19">
      <c r="B23" s="144"/>
      <c r="C23" s="157"/>
      <c r="D23" s="157"/>
      <c r="E23" s="140"/>
      <c r="F23" s="157"/>
      <c r="G23" s="157"/>
      <c r="H23" s="157"/>
      <c r="I23" s="157"/>
      <c r="J23" s="157"/>
      <c r="K23" s="158"/>
      <c r="L23" s="157"/>
      <c r="M23" s="157"/>
      <c r="N23" s="157"/>
      <c r="O23" s="157"/>
      <c r="P23" s="157"/>
      <c r="R23" s="157"/>
      <c r="S23" s="145"/>
    </row>
    <row r="24" spans="2:19">
      <c r="B24" s="144"/>
      <c r="S24" s="145"/>
    </row>
    <row r="25" spans="2:19" ht="14.4" customHeight="1">
      <c r="B25" s="144"/>
      <c r="C25" s="293" t="s">
        <v>96</v>
      </c>
      <c r="D25" s="293"/>
      <c r="E25" s="293"/>
      <c r="F25" s="293"/>
      <c r="G25" s="293"/>
      <c r="H25" s="293"/>
      <c r="S25" s="145"/>
    </row>
    <row r="26" spans="2:19">
      <c r="B26" s="144"/>
      <c r="C26" s="293"/>
      <c r="D26" s="293"/>
      <c r="E26" s="293"/>
      <c r="F26" s="293"/>
      <c r="G26" s="293"/>
      <c r="H26" s="293"/>
      <c r="M26" s="159"/>
      <c r="S26" s="145"/>
    </row>
    <row r="27" spans="2:19">
      <c r="B27" s="144"/>
      <c r="C27" s="312" t="s">
        <v>14</v>
      </c>
      <c r="D27" s="312"/>
      <c r="E27" s="312"/>
      <c r="F27" s="312"/>
      <c r="G27" s="312"/>
      <c r="H27" s="312"/>
      <c r="S27" s="145"/>
    </row>
    <row r="28" spans="2:19">
      <c r="B28" s="144"/>
      <c r="C28" s="283" t="s">
        <v>15</v>
      </c>
      <c r="D28" s="283"/>
      <c r="E28" s="183" t="s">
        <v>6</v>
      </c>
      <c r="F28" s="183" t="s">
        <v>16</v>
      </c>
      <c r="G28" s="183" t="s">
        <v>17</v>
      </c>
      <c r="H28" s="183" t="s">
        <v>18</v>
      </c>
      <c r="S28" s="145"/>
    </row>
    <row r="29" spans="2:19">
      <c r="B29" s="144"/>
      <c r="C29" s="310" t="s">
        <v>19</v>
      </c>
      <c r="D29" s="311"/>
      <c r="E29" s="191">
        <v>283543.848</v>
      </c>
      <c r="F29" s="192">
        <f>+E29/E$32</f>
        <v>0.93544840072941271</v>
      </c>
      <c r="G29" s="191">
        <v>173295.63399999999</v>
      </c>
      <c r="H29" s="193">
        <f>+G29/E29</f>
        <v>0.61117754880719544</v>
      </c>
      <c r="M29" s="162"/>
      <c r="N29" s="162"/>
      <c r="S29" s="145"/>
    </row>
    <row r="30" spans="2:19">
      <c r="B30" s="144"/>
      <c r="C30" s="310" t="s">
        <v>20</v>
      </c>
      <c r="D30" s="311"/>
      <c r="E30" s="191">
        <v>18902.975999999999</v>
      </c>
      <c r="F30" s="192">
        <f t="shared" ref="F30:F32" si="1">+E30/E$32</f>
        <v>6.2363400909429961E-2</v>
      </c>
      <c r="G30" s="191">
        <v>17662.735000000001</v>
      </c>
      <c r="H30" s="193">
        <f>+G30/E30</f>
        <v>0.93438911417969328</v>
      </c>
      <c r="L30" s="162"/>
      <c r="M30" s="162"/>
      <c r="N30" s="162"/>
      <c r="S30" s="145"/>
    </row>
    <row r="31" spans="2:19">
      <c r="B31" s="144"/>
      <c r="C31" s="310" t="s">
        <v>21</v>
      </c>
      <c r="D31" s="311"/>
      <c r="E31" s="191">
        <v>663.26499999999999</v>
      </c>
      <c r="F31" s="192">
        <f t="shared" si="1"/>
        <v>2.1881983611571568E-3</v>
      </c>
      <c r="G31" s="191">
        <v>624.11099999999999</v>
      </c>
      <c r="H31" s="193">
        <f>+G31/E31</f>
        <v>0.94096778813897919</v>
      </c>
      <c r="L31" s="162"/>
      <c r="M31" s="162"/>
      <c r="N31" s="162"/>
      <c r="S31" s="145"/>
    </row>
    <row r="32" spans="2:19">
      <c r="B32" s="144"/>
      <c r="C32" s="277" t="s">
        <v>12</v>
      </c>
      <c r="D32" s="278"/>
      <c r="E32" s="187">
        <f>SUM(E29:E31)</f>
        <v>303110.08900000004</v>
      </c>
      <c r="F32" s="194">
        <f t="shared" si="1"/>
        <v>1</v>
      </c>
      <c r="G32" s="187">
        <f>SUM(G29:G31)</f>
        <v>191582.48</v>
      </c>
      <c r="H32" s="195">
        <f>+G32/E32</f>
        <v>0.63205576769831628</v>
      </c>
      <c r="L32" s="162"/>
      <c r="M32" s="162"/>
      <c r="N32" s="162"/>
      <c r="S32" s="145"/>
    </row>
    <row r="33" spans="1:19">
      <c r="B33" s="144"/>
      <c r="C33" s="137" t="s">
        <v>95</v>
      </c>
      <c r="D33" s="162"/>
      <c r="E33" s="162"/>
      <c r="F33" s="164"/>
      <c r="G33" s="164"/>
      <c r="H33" s="165"/>
      <c r="L33" s="162"/>
      <c r="M33" s="162"/>
      <c r="N33" s="162"/>
      <c r="S33" s="145"/>
    </row>
    <row r="34" spans="1:19">
      <c r="B34" s="144"/>
      <c r="C34" s="222" t="s">
        <v>118</v>
      </c>
      <c r="D34" s="167"/>
      <c r="E34" s="167"/>
      <c r="F34" s="167"/>
      <c r="G34" s="167"/>
      <c r="H34" s="167"/>
      <c r="I34" s="167"/>
      <c r="J34" s="167"/>
      <c r="K34" s="167"/>
      <c r="S34" s="145"/>
    </row>
    <row r="35" spans="1:19">
      <c r="B35" s="144"/>
      <c r="C35" s="136" t="s">
        <v>94</v>
      </c>
      <c r="F35" s="168"/>
      <c r="G35" s="168"/>
      <c r="H35" s="169"/>
      <c r="I35" s="168"/>
      <c r="J35" s="168"/>
      <c r="K35" s="169"/>
      <c r="S35" s="145"/>
    </row>
    <row r="36" spans="1:19">
      <c r="B36" s="144"/>
      <c r="S36" s="145"/>
    </row>
    <row r="37" spans="1:19">
      <c r="B37" s="144"/>
      <c r="S37" s="145"/>
    </row>
    <row r="38" spans="1:19">
      <c r="B38" s="144"/>
      <c r="C38" s="309" t="s">
        <v>22</v>
      </c>
      <c r="D38" s="309"/>
      <c r="E38" s="309"/>
      <c r="F38" s="309"/>
      <c r="G38" s="309"/>
      <c r="H38" s="309"/>
      <c r="I38" s="309"/>
      <c r="J38" s="309"/>
      <c r="K38" s="309"/>
      <c r="L38" s="309"/>
      <c r="M38" s="309"/>
      <c r="N38" s="309"/>
      <c r="O38" s="309"/>
      <c r="P38" s="309"/>
      <c r="S38" s="145"/>
    </row>
    <row r="39" spans="1:19">
      <c r="B39" s="144"/>
      <c r="E39" s="294" t="s">
        <v>23</v>
      </c>
      <c r="F39" s="294"/>
      <c r="G39" s="294"/>
      <c r="H39" s="294"/>
      <c r="I39" s="294"/>
      <c r="J39" s="294"/>
      <c r="K39" s="294"/>
      <c r="L39" s="294"/>
      <c r="M39" s="294"/>
      <c r="S39" s="145"/>
    </row>
    <row r="40" spans="1:19">
      <c r="B40" s="144"/>
      <c r="C40" s="298" t="s">
        <v>15</v>
      </c>
      <c r="D40" s="299"/>
      <c r="E40" s="286" t="s">
        <v>19</v>
      </c>
      <c r="F40" s="286"/>
      <c r="G40" s="286"/>
      <c r="H40" s="286" t="s">
        <v>20</v>
      </c>
      <c r="I40" s="286"/>
      <c r="J40" s="286"/>
      <c r="K40" s="286" t="s">
        <v>21</v>
      </c>
      <c r="L40" s="286"/>
      <c r="M40" s="286"/>
      <c r="N40" s="286" t="s">
        <v>12</v>
      </c>
      <c r="O40" s="286"/>
      <c r="P40" s="286"/>
      <c r="S40" s="145"/>
    </row>
    <row r="41" spans="1:19">
      <c r="B41" s="144"/>
      <c r="C41" s="300"/>
      <c r="D41" s="301"/>
      <c r="E41" s="134" t="s">
        <v>6</v>
      </c>
      <c r="F41" s="134" t="s">
        <v>17</v>
      </c>
      <c r="G41" s="134" t="s">
        <v>18</v>
      </c>
      <c r="H41" s="134" t="s">
        <v>6</v>
      </c>
      <c r="I41" s="134" t="s">
        <v>17</v>
      </c>
      <c r="J41" s="134" t="s">
        <v>18</v>
      </c>
      <c r="K41" s="134" t="s">
        <v>6</v>
      </c>
      <c r="L41" s="134" t="s">
        <v>17</v>
      </c>
      <c r="M41" s="134" t="s">
        <v>18</v>
      </c>
      <c r="N41" s="134" t="s">
        <v>12</v>
      </c>
      <c r="O41" s="134" t="s">
        <v>17</v>
      </c>
      <c r="P41" s="134" t="s">
        <v>8</v>
      </c>
      <c r="S41" s="145"/>
    </row>
    <row r="42" spans="1:19">
      <c r="B42" s="144"/>
      <c r="C42" s="295" t="s">
        <v>11</v>
      </c>
      <c r="D42" s="296"/>
      <c r="E42" s="161">
        <v>97544.679000000004</v>
      </c>
      <c r="F42" s="161">
        <v>61463.565000000002</v>
      </c>
      <c r="G42" s="170">
        <f>+F42/E42</f>
        <v>0.630106794446471</v>
      </c>
      <c r="H42" s="161">
        <v>0</v>
      </c>
      <c r="I42" s="161">
        <v>0</v>
      </c>
      <c r="J42" s="170" t="e">
        <f t="shared" ref="J42:J45" si="2">+I42/H42</f>
        <v>#DIV/0!</v>
      </c>
      <c r="K42" s="161">
        <v>0</v>
      </c>
      <c r="L42" s="161">
        <v>0</v>
      </c>
      <c r="M42" s="170" t="e">
        <f t="shared" ref="M42:M45" si="3">+L42/K42</f>
        <v>#DIV/0!</v>
      </c>
      <c r="N42" s="161">
        <f>+E42+H42+K42</f>
        <v>97544.679000000004</v>
      </c>
      <c r="O42" s="161">
        <f t="shared" ref="O42:O44" si="4">+F42+I42+L42</f>
        <v>61463.565000000002</v>
      </c>
      <c r="P42" s="170">
        <f t="shared" ref="P42:P45" si="5">+O42/N42</f>
        <v>0.630106794446471</v>
      </c>
      <c r="S42" s="145"/>
    </row>
    <row r="43" spans="1:19">
      <c r="B43" s="144"/>
      <c r="C43" s="295" t="s">
        <v>10</v>
      </c>
      <c r="D43" s="296"/>
      <c r="E43" s="161">
        <v>5062.82</v>
      </c>
      <c r="F43" s="161">
        <v>2826.498</v>
      </c>
      <c r="G43" s="170">
        <f t="shared" ref="G43:G45" si="6">+F43/E43</f>
        <v>0.55828530344748584</v>
      </c>
      <c r="H43" s="161">
        <v>5025.7179999999998</v>
      </c>
      <c r="I43" s="161">
        <v>3785.4780000000001</v>
      </c>
      <c r="J43" s="170">
        <f t="shared" si="2"/>
        <v>0.75322133076308706</v>
      </c>
      <c r="K43" s="161">
        <v>38.203000000000003</v>
      </c>
      <c r="L43" s="161">
        <v>0</v>
      </c>
      <c r="M43" s="170">
        <f t="shared" si="3"/>
        <v>0</v>
      </c>
      <c r="N43" s="161">
        <f t="shared" ref="N43:N44" si="7">+E43+H43+K43</f>
        <v>10126.741</v>
      </c>
      <c r="O43" s="161">
        <f t="shared" si="4"/>
        <v>6611.9760000000006</v>
      </c>
      <c r="P43" s="170">
        <f t="shared" si="5"/>
        <v>0.65292239625759174</v>
      </c>
      <c r="S43" s="145"/>
    </row>
    <row r="44" spans="1:19">
      <c r="B44" s="144"/>
      <c r="C44" s="295" t="s">
        <v>9</v>
      </c>
      <c r="D44" s="296"/>
      <c r="E44" s="161">
        <v>180936.34899999999</v>
      </c>
      <c r="F44" s="161">
        <v>109005.571</v>
      </c>
      <c r="G44" s="170">
        <f t="shared" si="6"/>
        <v>0.60245258402997848</v>
      </c>
      <c r="H44" s="161">
        <v>13877.258</v>
      </c>
      <c r="I44" s="161">
        <v>13877.257</v>
      </c>
      <c r="J44" s="170">
        <f t="shared" si="2"/>
        <v>0.99999992793965498</v>
      </c>
      <c r="K44" s="161">
        <v>625.06200000000001</v>
      </c>
      <c r="L44" s="161">
        <v>624.11099999999999</v>
      </c>
      <c r="M44" s="170">
        <f t="shared" si="3"/>
        <v>0.99847855092774795</v>
      </c>
      <c r="N44" s="161">
        <f t="shared" si="7"/>
        <v>195438.66899999999</v>
      </c>
      <c r="O44" s="161">
        <f t="shared" si="4"/>
        <v>123506.939</v>
      </c>
      <c r="P44" s="170">
        <f t="shared" si="5"/>
        <v>0.63194729902709279</v>
      </c>
      <c r="S44" s="145"/>
    </row>
    <row r="45" spans="1:19">
      <c r="A45" s="204"/>
      <c r="B45" s="144"/>
      <c r="C45" s="287" t="s">
        <v>12</v>
      </c>
      <c r="D45" s="289"/>
      <c r="E45" s="163">
        <f t="shared" ref="E45:F45" si="8">SUM(E42:E44)</f>
        <v>283543.848</v>
      </c>
      <c r="F45" s="163">
        <f t="shared" si="8"/>
        <v>173295.63399999999</v>
      </c>
      <c r="G45" s="171">
        <f t="shared" si="6"/>
        <v>0.61117754880719544</v>
      </c>
      <c r="H45" s="163">
        <f t="shared" ref="H45:I45" si="9">SUM(H42:H44)</f>
        <v>18902.975999999999</v>
      </c>
      <c r="I45" s="163">
        <f t="shared" si="9"/>
        <v>17662.735000000001</v>
      </c>
      <c r="J45" s="171">
        <f t="shared" si="2"/>
        <v>0.93438911417969328</v>
      </c>
      <c r="K45" s="163">
        <f t="shared" ref="K45:L45" si="10">SUM(K42:K44)</f>
        <v>663.26499999999999</v>
      </c>
      <c r="L45" s="163">
        <f t="shared" si="10"/>
        <v>624.11099999999999</v>
      </c>
      <c r="M45" s="171">
        <f t="shared" si="3"/>
        <v>0.94096778813897919</v>
      </c>
      <c r="N45" s="163">
        <f t="shared" ref="N45:O45" si="11">SUM(N42:N44)</f>
        <v>303110.08899999998</v>
      </c>
      <c r="O45" s="163">
        <f t="shared" si="11"/>
        <v>191582.47999999998</v>
      </c>
      <c r="P45" s="171">
        <f t="shared" si="5"/>
        <v>0.6320557676983164</v>
      </c>
      <c r="S45" s="145"/>
    </row>
    <row r="46" spans="1:19">
      <c r="A46" s="204"/>
      <c r="B46" s="144"/>
      <c r="C46" s="137" t="s">
        <v>95</v>
      </c>
      <c r="D46" s="151"/>
      <c r="E46" s="151"/>
      <c r="F46" s="151"/>
      <c r="G46" s="151"/>
      <c r="H46" s="151"/>
      <c r="I46" s="151"/>
      <c r="J46" s="151"/>
      <c r="K46" s="151"/>
      <c r="L46" s="151"/>
      <c r="M46" s="151"/>
      <c r="N46" s="151"/>
      <c r="O46" s="151"/>
      <c r="P46" s="151"/>
      <c r="S46" s="145"/>
    </row>
    <row r="47" spans="1:19">
      <c r="B47" s="144"/>
      <c r="C47" s="222" t="s">
        <v>118</v>
      </c>
      <c r="D47" s="162"/>
      <c r="E47" s="162"/>
      <c r="F47" s="162"/>
      <c r="G47" s="166"/>
      <c r="H47" s="162"/>
      <c r="I47" s="162"/>
      <c r="J47" s="162"/>
      <c r="K47" s="162"/>
      <c r="L47" s="162"/>
      <c r="M47" s="162"/>
      <c r="N47" s="162"/>
      <c r="O47" s="162"/>
      <c r="P47" s="162"/>
      <c r="S47" s="145"/>
    </row>
    <row r="48" spans="1:19">
      <c r="B48" s="144"/>
      <c r="C48" s="136" t="s">
        <v>94</v>
      </c>
      <c r="S48" s="145"/>
    </row>
    <row r="49" spans="1:19">
      <c r="B49" s="144"/>
      <c r="S49" s="145"/>
    </row>
    <row r="50" spans="1:19">
      <c r="B50" s="144"/>
      <c r="S50" s="145"/>
    </row>
    <row r="51" spans="1:19">
      <c r="B51" s="144"/>
      <c r="C51" s="280" t="s">
        <v>97</v>
      </c>
      <c r="D51" s="280"/>
      <c r="E51" s="280"/>
      <c r="F51" s="280"/>
      <c r="G51" s="280"/>
      <c r="H51" s="280"/>
      <c r="I51" s="280"/>
      <c r="J51" s="280"/>
      <c r="K51" s="280"/>
      <c r="L51" s="280"/>
      <c r="M51" s="280"/>
      <c r="N51" s="280"/>
      <c r="O51" s="280"/>
      <c r="P51" s="280"/>
      <c r="Q51" s="280"/>
      <c r="R51" s="280"/>
      <c r="S51" s="145"/>
    </row>
    <row r="52" spans="1:19" ht="13.8" customHeight="1">
      <c r="B52" s="144"/>
      <c r="C52" s="297" t="s">
        <v>121</v>
      </c>
      <c r="D52" s="297"/>
      <c r="E52" s="297"/>
      <c r="F52" s="297"/>
      <c r="G52" s="297"/>
      <c r="H52" s="297"/>
      <c r="I52" s="297"/>
      <c r="J52" s="297"/>
      <c r="K52" s="297"/>
      <c r="L52" s="297"/>
      <c r="M52" s="297"/>
      <c r="N52" s="297"/>
      <c r="O52" s="297"/>
      <c r="P52" s="297"/>
      <c r="Q52" s="297"/>
      <c r="R52" s="297"/>
      <c r="S52" s="145"/>
    </row>
    <row r="53" spans="1:19">
      <c r="B53" s="144"/>
      <c r="C53" s="297"/>
      <c r="D53" s="297"/>
      <c r="E53" s="297"/>
      <c r="F53" s="297"/>
      <c r="G53" s="297"/>
      <c r="H53" s="297"/>
      <c r="I53" s="297"/>
      <c r="J53" s="297"/>
      <c r="K53" s="297"/>
      <c r="L53" s="297"/>
      <c r="M53" s="297"/>
      <c r="N53" s="297"/>
      <c r="O53" s="297"/>
      <c r="P53" s="297"/>
      <c r="Q53" s="297"/>
      <c r="R53" s="297"/>
      <c r="S53" s="145"/>
    </row>
    <row r="54" spans="1:19">
      <c r="B54" s="144"/>
      <c r="S54" s="145"/>
    </row>
    <row r="55" spans="1:19" ht="14.4" customHeight="1">
      <c r="B55" s="144"/>
      <c r="C55" s="293" t="s">
        <v>98</v>
      </c>
      <c r="D55" s="293"/>
      <c r="E55" s="293"/>
      <c r="F55" s="293"/>
      <c r="G55" s="293"/>
      <c r="H55" s="293"/>
      <c r="I55" s="293"/>
      <c r="S55" s="145"/>
    </row>
    <row r="56" spans="1:19">
      <c r="B56" s="144"/>
      <c r="C56" s="293"/>
      <c r="D56" s="293"/>
      <c r="E56" s="293"/>
      <c r="F56" s="293"/>
      <c r="G56" s="293"/>
      <c r="H56" s="293"/>
      <c r="I56" s="293"/>
      <c r="L56" s="196"/>
      <c r="M56" s="172"/>
      <c r="S56" s="145"/>
    </row>
    <row r="57" spans="1:19">
      <c r="B57" s="144"/>
      <c r="C57" s="308" t="s">
        <v>24</v>
      </c>
      <c r="D57" s="308"/>
      <c r="E57" s="308"/>
      <c r="F57" s="308"/>
      <c r="G57" s="308"/>
      <c r="H57" s="308"/>
      <c r="I57" s="308"/>
      <c r="L57" s="173"/>
      <c r="S57" s="145"/>
    </row>
    <row r="58" spans="1:19">
      <c r="B58" s="144"/>
      <c r="C58" s="302" t="s">
        <v>25</v>
      </c>
      <c r="D58" s="303"/>
      <c r="E58" s="138" t="s">
        <v>26</v>
      </c>
      <c r="F58" s="138" t="s">
        <v>7</v>
      </c>
      <c r="G58" s="138" t="s">
        <v>27</v>
      </c>
      <c r="H58" s="138" t="s">
        <v>28</v>
      </c>
      <c r="I58" s="138" t="s">
        <v>51</v>
      </c>
      <c r="S58" s="145"/>
    </row>
    <row r="59" spans="1:19">
      <c r="B59" s="144"/>
      <c r="C59" s="304" t="s">
        <v>29</v>
      </c>
      <c r="D59" s="305"/>
      <c r="E59" s="223">
        <v>18830.852000000003</v>
      </c>
      <c r="F59" s="223">
        <v>0</v>
      </c>
      <c r="G59" s="224">
        <v>0</v>
      </c>
      <c r="H59" s="225">
        <v>31</v>
      </c>
      <c r="I59" s="224">
        <f>+H59/H$63</f>
        <v>0.21830985915492956</v>
      </c>
      <c r="J59" s="162"/>
      <c r="N59" s="174"/>
      <c r="S59" s="145"/>
    </row>
    <row r="60" spans="1:19">
      <c r="B60" s="144"/>
      <c r="C60" s="304" t="s">
        <v>30</v>
      </c>
      <c r="D60" s="305"/>
      <c r="E60" s="223">
        <v>58725.592999999993</v>
      </c>
      <c r="F60" s="223">
        <v>15488.581999999999</v>
      </c>
      <c r="G60" s="224">
        <v>0.18995758574773264</v>
      </c>
      <c r="H60" s="225">
        <v>10</v>
      </c>
      <c r="I60" s="224">
        <f>+H60/H$63</f>
        <v>7.0422535211267609E-2</v>
      </c>
      <c r="J60" s="162"/>
      <c r="S60" s="145"/>
    </row>
    <row r="61" spans="1:19">
      <c r="B61" s="144"/>
      <c r="C61" s="304" t="s">
        <v>31</v>
      </c>
      <c r="D61" s="305"/>
      <c r="E61" s="223">
        <v>198070.57599999994</v>
      </c>
      <c r="F61" s="223">
        <v>148610.82900000006</v>
      </c>
      <c r="G61" s="224">
        <v>0.82565205568569255</v>
      </c>
      <c r="H61" s="225">
        <v>34</v>
      </c>
      <c r="I61" s="224">
        <f>+H61/H$63</f>
        <v>0.23943661971830985</v>
      </c>
      <c r="J61" s="162"/>
      <c r="S61" s="145"/>
    </row>
    <row r="62" spans="1:19">
      <c r="B62" s="144"/>
      <c r="C62" s="304" t="s">
        <v>32</v>
      </c>
      <c r="D62" s="305"/>
      <c r="E62" s="223">
        <v>27483.067999999999</v>
      </c>
      <c r="F62" s="223">
        <v>27483.067999999999</v>
      </c>
      <c r="G62" s="224">
        <v>1</v>
      </c>
      <c r="H62" s="225">
        <v>67</v>
      </c>
      <c r="I62" s="224">
        <f>+H62/H$63</f>
        <v>0.47183098591549294</v>
      </c>
      <c r="J62" s="162"/>
      <c r="S62" s="145"/>
    </row>
    <row r="63" spans="1:19">
      <c r="A63" s="204"/>
      <c r="B63" s="144"/>
      <c r="C63" s="306" t="s">
        <v>12</v>
      </c>
      <c r="D63" s="307"/>
      <c r="E63" s="226">
        <v>303110.08900000027</v>
      </c>
      <c r="F63" s="226">
        <v>191582.47899999999</v>
      </c>
      <c r="G63" s="227">
        <v>0.682899617963316</v>
      </c>
      <c r="H63" s="226">
        <v>142</v>
      </c>
      <c r="I63" s="227">
        <f>+H63/H$63</f>
        <v>1</v>
      </c>
      <c r="J63" s="162"/>
      <c r="S63" s="145"/>
    </row>
    <row r="64" spans="1:19">
      <c r="A64" s="204"/>
      <c r="B64" s="144"/>
      <c r="C64" s="222" t="s">
        <v>118</v>
      </c>
      <c r="D64" s="175"/>
      <c r="E64" s="175"/>
      <c r="F64" s="175"/>
      <c r="G64" s="175"/>
      <c r="H64" s="175"/>
      <c r="I64" s="175"/>
      <c r="S64" s="145"/>
    </row>
    <row r="65" spans="1:19">
      <c r="B65" s="144"/>
      <c r="C65" s="136" t="s">
        <v>94</v>
      </c>
      <c r="H65" s="168"/>
      <c r="S65" s="145"/>
    </row>
    <row r="66" spans="1:19">
      <c r="B66" s="144"/>
      <c r="S66" s="145"/>
    </row>
    <row r="67" spans="1:19">
      <c r="B67" s="144"/>
      <c r="S67" s="145"/>
    </row>
    <row r="68" spans="1:19">
      <c r="B68" s="144"/>
      <c r="C68" s="309" t="s">
        <v>33</v>
      </c>
      <c r="D68" s="309"/>
      <c r="E68" s="309"/>
      <c r="F68" s="309"/>
      <c r="G68" s="309"/>
      <c r="H68" s="309"/>
      <c r="I68" s="309"/>
      <c r="M68" s="159"/>
      <c r="S68" s="145"/>
    </row>
    <row r="69" spans="1:19">
      <c r="B69" s="144"/>
      <c r="C69" s="294" t="s">
        <v>34</v>
      </c>
      <c r="D69" s="294"/>
      <c r="E69" s="294"/>
      <c r="F69" s="294"/>
      <c r="G69" s="294"/>
      <c r="H69" s="294"/>
      <c r="I69" s="294"/>
      <c r="S69" s="145"/>
    </row>
    <row r="70" spans="1:19">
      <c r="B70" s="144"/>
      <c r="C70" s="286" t="s">
        <v>15</v>
      </c>
      <c r="D70" s="286"/>
      <c r="E70" s="286"/>
      <c r="F70" s="134" t="s">
        <v>6</v>
      </c>
      <c r="G70" s="134" t="s">
        <v>16</v>
      </c>
      <c r="H70" s="134" t="s">
        <v>17</v>
      </c>
      <c r="I70" s="134" t="s">
        <v>18</v>
      </c>
      <c r="S70" s="145"/>
    </row>
    <row r="71" spans="1:19">
      <c r="B71" s="144"/>
      <c r="C71" s="197" t="s">
        <v>40</v>
      </c>
      <c r="D71" s="199"/>
      <c r="E71" s="178"/>
      <c r="F71" s="161">
        <v>5121.8419999999996</v>
      </c>
      <c r="G71" s="224">
        <f>+F71/F$75</f>
        <v>1.6897629560591761E-2</v>
      </c>
      <c r="H71" s="161">
        <v>3875.0549999999998</v>
      </c>
      <c r="I71" s="228">
        <f>+H71/F71</f>
        <v>0.75657449019317657</v>
      </c>
      <c r="S71" s="145"/>
    </row>
    <row r="72" spans="1:19">
      <c r="B72" s="144"/>
      <c r="C72" s="197" t="s">
        <v>35</v>
      </c>
      <c r="D72" s="199"/>
      <c r="E72" s="178"/>
      <c r="F72" s="161">
        <v>254392.27399999995</v>
      </c>
      <c r="G72" s="228">
        <f>+F72/F$75</f>
        <v>0.83927352876729866</v>
      </c>
      <c r="H72" s="161">
        <v>152444.12100000001</v>
      </c>
      <c r="I72" s="228">
        <f>+H72/F72</f>
        <v>0.59924823424472418</v>
      </c>
      <c r="S72" s="145"/>
    </row>
    <row r="73" spans="1:19">
      <c r="B73" s="144"/>
      <c r="C73" s="197" t="s">
        <v>41</v>
      </c>
      <c r="D73" s="199"/>
      <c r="E73" s="160"/>
      <c r="F73" s="161">
        <v>36535.682000000001</v>
      </c>
      <c r="G73" s="228">
        <f>+F73/F$75</f>
        <v>0.12053601422683098</v>
      </c>
      <c r="H73" s="161">
        <v>33173.639000000003</v>
      </c>
      <c r="I73" s="228">
        <f>+H73/F73</f>
        <v>0.90797919141074201</v>
      </c>
      <c r="S73" s="145"/>
    </row>
    <row r="74" spans="1:19">
      <c r="B74" s="144"/>
      <c r="C74" s="197" t="s">
        <v>42</v>
      </c>
      <c r="D74" s="199"/>
      <c r="E74" s="160"/>
      <c r="F74" s="161">
        <v>7060.2909999999993</v>
      </c>
      <c r="G74" s="228">
        <f>+F74/F$75</f>
        <v>2.3292827445278469E-2</v>
      </c>
      <c r="H74" s="161">
        <v>2089.6639999999998</v>
      </c>
      <c r="I74" s="228">
        <f>+H74/F74</f>
        <v>0.2959742027630306</v>
      </c>
      <c r="S74" s="145"/>
    </row>
    <row r="75" spans="1:19">
      <c r="A75" s="204"/>
      <c r="B75" s="144"/>
      <c r="C75" s="287" t="s">
        <v>12</v>
      </c>
      <c r="D75" s="288"/>
      <c r="E75" s="289"/>
      <c r="F75" s="226">
        <f>SUM(F71:F74)</f>
        <v>303110.08899999998</v>
      </c>
      <c r="G75" s="229">
        <f>+F75/F$75</f>
        <v>1</v>
      </c>
      <c r="H75" s="226">
        <f>SUM(H71:H74)</f>
        <v>191582.47899999999</v>
      </c>
      <c r="I75" s="229">
        <f>+H75/F75</f>
        <v>0.63205576439918498</v>
      </c>
      <c r="S75" s="145"/>
    </row>
    <row r="76" spans="1:19">
      <c r="A76" s="204"/>
      <c r="B76" s="144"/>
      <c r="C76" s="222" t="s">
        <v>118</v>
      </c>
      <c r="D76" s="175"/>
      <c r="E76" s="175"/>
      <c r="F76" s="175"/>
      <c r="G76" s="175"/>
      <c r="H76" s="175"/>
      <c r="I76" s="175"/>
      <c r="S76" s="145"/>
    </row>
    <row r="77" spans="1:19">
      <c r="B77" s="144"/>
      <c r="C77" s="136" t="s">
        <v>94</v>
      </c>
      <c r="F77" s="168"/>
      <c r="I77" s="168"/>
      <c r="S77" s="145"/>
    </row>
    <row r="78" spans="1:19">
      <c r="B78" s="144"/>
      <c r="S78" s="145"/>
    </row>
    <row r="79" spans="1:19">
      <c r="B79" s="144"/>
      <c r="S79" s="145"/>
    </row>
    <row r="80" spans="1:19" ht="14.4" customHeight="1">
      <c r="B80" s="144"/>
      <c r="C80" s="293" t="s">
        <v>99</v>
      </c>
      <c r="D80" s="293"/>
      <c r="E80" s="293"/>
      <c r="F80" s="293"/>
      <c r="G80" s="293"/>
      <c r="H80" s="293"/>
      <c r="I80" s="293"/>
      <c r="S80" s="145"/>
    </row>
    <row r="81" spans="1:19">
      <c r="B81" s="144"/>
      <c r="C81" s="293"/>
      <c r="D81" s="293"/>
      <c r="E81" s="293"/>
      <c r="F81" s="293"/>
      <c r="G81" s="293"/>
      <c r="H81" s="293"/>
      <c r="I81" s="293"/>
      <c r="L81" s="189"/>
      <c r="M81" s="159"/>
      <c r="S81" s="145"/>
    </row>
    <row r="82" spans="1:19">
      <c r="B82" s="144"/>
      <c r="C82" s="190" t="s">
        <v>34</v>
      </c>
      <c r="D82" s="190"/>
      <c r="E82" s="190"/>
      <c r="F82" s="190"/>
      <c r="G82" s="190"/>
      <c r="H82" s="190"/>
      <c r="I82" s="190"/>
      <c r="S82" s="145"/>
    </row>
    <row r="83" spans="1:19">
      <c r="B83" s="144"/>
      <c r="C83" s="286" t="s">
        <v>15</v>
      </c>
      <c r="D83" s="286"/>
      <c r="E83" s="286"/>
      <c r="F83" s="134" t="s">
        <v>6</v>
      </c>
      <c r="G83" s="134" t="s">
        <v>16</v>
      </c>
      <c r="H83" s="134" t="s">
        <v>17</v>
      </c>
      <c r="I83" s="134" t="s">
        <v>18</v>
      </c>
      <c r="S83" s="145"/>
    </row>
    <row r="84" spans="1:19">
      <c r="B84" s="144"/>
      <c r="C84" s="290" t="s">
        <v>36</v>
      </c>
      <c r="D84" s="291"/>
      <c r="E84" s="292"/>
      <c r="F84" s="161">
        <v>6286.19</v>
      </c>
      <c r="G84" s="228">
        <v>2.0529362917356499E-2</v>
      </c>
      <c r="H84" s="161">
        <v>4758.0730000000003</v>
      </c>
      <c r="I84" s="228">
        <v>2.4475139634882095E-2</v>
      </c>
      <c r="L84" s="162"/>
      <c r="M84" s="162"/>
      <c r="S84" s="145"/>
    </row>
    <row r="85" spans="1:19">
      <c r="B85" s="144"/>
      <c r="C85" s="290" t="s">
        <v>37</v>
      </c>
      <c r="D85" s="291"/>
      <c r="E85" s="292"/>
      <c r="F85" s="161">
        <v>3094.7370000000001</v>
      </c>
      <c r="G85" s="228">
        <v>1.0106754489885147E-2</v>
      </c>
      <c r="H85" s="161">
        <v>2821.8449999999998</v>
      </c>
      <c r="I85" s="228">
        <v>1.4515340643784543E-2</v>
      </c>
      <c r="L85" s="162"/>
      <c r="M85" s="162"/>
      <c r="S85" s="145"/>
    </row>
    <row r="86" spans="1:19">
      <c r="B86" s="144"/>
      <c r="C86" s="197" t="s">
        <v>102</v>
      </c>
      <c r="D86" s="198"/>
      <c r="E86" s="199"/>
      <c r="F86" s="161">
        <v>296823.89899999998</v>
      </c>
      <c r="G86" s="228">
        <v>0.9693638825927583</v>
      </c>
      <c r="H86" s="161">
        <v>186824.40700000001</v>
      </c>
      <c r="I86" s="228">
        <v>0.96100951972133331</v>
      </c>
      <c r="L86" s="162"/>
      <c r="M86" s="162"/>
      <c r="S86" s="145"/>
    </row>
    <row r="87" spans="1:19">
      <c r="A87" s="204"/>
      <c r="B87" s="144"/>
      <c r="C87" s="287" t="s">
        <v>12</v>
      </c>
      <c r="D87" s="288"/>
      <c r="E87" s="289"/>
      <c r="F87" s="230">
        <f>SUM(F84:F86)</f>
        <v>306204.826</v>
      </c>
      <c r="G87" s="229">
        <v>1</v>
      </c>
      <c r="H87" s="230">
        <f>SUM(H84:H86)</f>
        <v>194404.32500000001</v>
      </c>
      <c r="I87" s="229">
        <f>+H87/F87</f>
        <v>0.63488328234251934</v>
      </c>
      <c r="L87" s="162"/>
      <c r="M87" s="162"/>
      <c r="S87" s="145"/>
    </row>
    <row r="88" spans="1:19">
      <c r="A88" s="204"/>
      <c r="B88" s="144"/>
      <c r="C88" s="222" t="s">
        <v>118</v>
      </c>
      <c r="D88" s="175"/>
      <c r="E88" s="175"/>
      <c r="F88" s="175"/>
      <c r="G88" s="175"/>
      <c r="H88" s="175"/>
      <c r="I88" s="175"/>
      <c r="S88" s="145"/>
    </row>
    <row r="89" spans="1:19">
      <c r="B89" s="144"/>
      <c r="C89" s="136" t="s">
        <v>94</v>
      </c>
      <c r="S89" s="145"/>
    </row>
    <row r="90" spans="1:19">
      <c r="B90" s="179"/>
      <c r="C90" s="180"/>
      <c r="D90" s="180"/>
      <c r="E90" s="180"/>
      <c r="F90" s="180"/>
      <c r="G90" s="180"/>
      <c r="H90" s="180"/>
      <c r="I90" s="180"/>
      <c r="J90" s="180"/>
      <c r="K90" s="180"/>
      <c r="L90" s="180"/>
      <c r="M90" s="180"/>
      <c r="N90" s="180"/>
      <c r="O90" s="180"/>
      <c r="P90" s="180"/>
      <c r="Q90" s="180"/>
      <c r="R90" s="180"/>
      <c r="S90" s="181"/>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515C-98BF-4464-AE8B-4FB59C20BC86}">
  <dimension ref="A2:T90"/>
  <sheetViews>
    <sheetView zoomScaleNormal="100" workbookViewId="0">
      <selection activeCell="F18" sqref="F18"/>
    </sheetView>
  </sheetViews>
  <sheetFormatPr defaultColWidth="0" defaultRowHeight="13.8"/>
  <cols>
    <col min="1" max="19" width="9.77734375" style="139" customWidth="1"/>
    <col min="20" max="20" width="11.6640625" style="139" customWidth="1"/>
    <col min="21" max="16384" width="11.44140625" style="139" hidden="1"/>
  </cols>
  <sheetData>
    <row r="2" spans="2:19">
      <c r="B2" s="279" t="s">
        <v>116</v>
      </c>
      <c r="C2" s="279"/>
      <c r="D2" s="279"/>
      <c r="E2" s="279"/>
      <c r="F2" s="279"/>
      <c r="G2" s="279"/>
      <c r="H2" s="279"/>
      <c r="I2" s="279"/>
      <c r="J2" s="279"/>
      <c r="K2" s="279"/>
      <c r="L2" s="279"/>
      <c r="M2" s="279"/>
      <c r="N2" s="279"/>
      <c r="O2" s="279"/>
      <c r="P2" s="279"/>
      <c r="Q2" s="279"/>
      <c r="R2" s="279"/>
      <c r="S2" s="279"/>
    </row>
    <row r="3" spans="2:19">
      <c r="B3" s="279"/>
      <c r="C3" s="279"/>
      <c r="D3" s="279"/>
      <c r="E3" s="279"/>
      <c r="F3" s="279"/>
      <c r="G3" s="279"/>
      <c r="H3" s="279"/>
      <c r="I3" s="279"/>
      <c r="J3" s="279"/>
      <c r="K3" s="279"/>
      <c r="L3" s="279"/>
      <c r="M3" s="279"/>
      <c r="N3" s="279"/>
      <c r="O3" s="279"/>
      <c r="P3" s="279"/>
      <c r="Q3" s="279"/>
      <c r="R3" s="279"/>
      <c r="S3" s="279"/>
    </row>
    <row r="4" spans="2:19">
      <c r="B4" s="140"/>
      <c r="H4" s="140"/>
      <c r="O4" s="140"/>
      <c r="P4" s="140"/>
    </row>
    <row r="5" spans="2:19">
      <c r="B5" s="140"/>
      <c r="H5" s="140"/>
      <c r="O5" s="140"/>
      <c r="P5" s="140"/>
    </row>
    <row r="7" spans="2:19">
      <c r="B7" s="141"/>
      <c r="C7" s="142"/>
      <c r="D7" s="142"/>
      <c r="E7" s="142"/>
      <c r="F7" s="142"/>
      <c r="G7" s="142"/>
      <c r="H7" s="142"/>
      <c r="I7" s="142"/>
      <c r="J7" s="142"/>
      <c r="K7" s="142"/>
      <c r="L7" s="142"/>
      <c r="M7" s="142"/>
      <c r="N7" s="142"/>
      <c r="O7" s="142"/>
      <c r="P7" s="142"/>
      <c r="Q7" s="142"/>
      <c r="R7" s="142"/>
      <c r="S7" s="143"/>
    </row>
    <row r="8" spans="2:19">
      <c r="B8" s="144"/>
      <c r="C8" s="280" t="s">
        <v>3</v>
      </c>
      <c r="D8" s="280"/>
      <c r="E8" s="280"/>
      <c r="F8" s="280"/>
      <c r="G8" s="280"/>
      <c r="H8" s="280"/>
      <c r="I8" s="280"/>
      <c r="J8" s="280"/>
      <c r="K8" s="280"/>
      <c r="L8" s="280"/>
      <c r="M8" s="280"/>
      <c r="N8" s="280"/>
      <c r="O8" s="280"/>
      <c r="P8" s="280"/>
      <c r="Q8" s="280"/>
      <c r="R8" s="280"/>
      <c r="S8" s="145"/>
    </row>
    <row r="9" spans="2:19" ht="13.8" customHeight="1">
      <c r="B9" s="144"/>
      <c r="C9" s="281" t="s">
        <v>120</v>
      </c>
      <c r="D9" s="281"/>
      <c r="E9" s="281"/>
      <c r="F9" s="281"/>
      <c r="G9" s="281"/>
      <c r="H9" s="281"/>
      <c r="I9" s="281"/>
      <c r="J9" s="281"/>
      <c r="K9" s="281"/>
      <c r="L9" s="281"/>
      <c r="M9" s="281"/>
      <c r="N9" s="281"/>
      <c r="O9" s="281"/>
      <c r="P9" s="281"/>
      <c r="Q9" s="281"/>
      <c r="R9" s="281"/>
      <c r="S9" s="146"/>
    </row>
    <row r="10" spans="2:19">
      <c r="B10" s="144"/>
      <c r="C10" s="281"/>
      <c r="D10" s="281"/>
      <c r="E10" s="281"/>
      <c r="F10" s="281"/>
      <c r="G10" s="281"/>
      <c r="H10" s="281"/>
      <c r="I10" s="281"/>
      <c r="J10" s="281"/>
      <c r="K10" s="281"/>
      <c r="L10" s="281"/>
      <c r="M10" s="281"/>
      <c r="N10" s="281"/>
      <c r="O10" s="281"/>
      <c r="P10" s="281"/>
      <c r="Q10" s="281"/>
      <c r="R10" s="281"/>
      <c r="S10" s="146"/>
    </row>
    <row r="11" spans="2:19">
      <c r="B11" s="144"/>
      <c r="C11" s="147"/>
      <c r="D11" s="147"/>
      <c r="E11" s="147"/>
      <c r="O11" s="147"/>
      <c r="P11" s="147"/>
      <c r="R11" s="147"/>
      <c r="S11" s="132"/>
    </row>
    <row r="12" spans="2:19" ht="14.4" customHeight="1">
      <c r="B12" s="144"/>
      <c r="C12" s="285" t="s">
        <v>100</v>
      </c>
      <c r="D12" s="285"/>
      <c r="E12" s="285"/>
      <c r="F12" s="285"/>
      <c r="G12" s="285"/>
      <c r="H12" s="285"/>
      <c r="I12" s="285"/>
      <c r="J12" s="285"/>
      <c r="O12" s="147"/>
      <c r="P12" s="147"/>
      <c r="R12" s="147"/>
      <c r="S12" s="132"/>
    </row>
    <row r="13" spans="2:19" ht="12" customHeight="1">
      <c r="B13" s="144"/>
      <c r="C13" s="285"/>
      <c r="D13" s="285"/>
      <c r="E13" s="285"/>
      <c r="F13" s="285"/>
      <c r="G13" s="285"/>
      <c r="H13" s="285"/>
      <c r="I13" s="285"/>
      <c r="J13" s="285"/>
      <c r="K13" s="148"/>
      <c r="L13" s="148"/>
      <c r="M13" s="148"/>
      <c r="N13" s="148"/>
      <c r="P13" s="133"/>
      <c r="S13" s="132"/>
    </row>
    <row r="14" spans="2:19" ht="12" customHeight="1">
      <c r="B14" s="144"/>
      <c r="C14" s="282" t="s">
        <v>4</v>
      </c>
      <c r="D14" s="282"/>
      <c r="E14" s="282"/>
      <c r="F14" s="282"/>
      <c r="G14" s="282"/>
      <c r="H14" s="282"/>
      <c r="I14" s="282"/>
      <c r="J14" s="282"/>
      <c r="N14" s="148"/>
      <c r="O14" s="133"/>
      <c r="P14" s="133"/>
      <c r="S14" s="132"/>
    </row>
    <row r="15" spans="2:19" ht="12" customHeight="1">
      <c r="B15" s="144"/>
      <c r="C15" s="283" t="s">
        <v>5</v>
      </c>
      <c r="D15" s="283"/>
      <c r="E15" s="283">
        <v>2020</v>
      </c>
      <c r="F15" s="283"/>
      <c r="G15" s="283"/>
      <c r="H15" s="283">
        <v>2019</v>
      </c>
      <c r="I15" s="283"/>
      <c r="J15" s="283"/>
      <c r="L15" s="284" t="s">
        <v>38</v>
      </c>
      <c r="M15" s="284"/>
      <c r="S15" s="132"/>
    </row>
    <row r="16" spans="2:19">
      <c r="B16" s="144"/>
      <c r="C16" s="283"/>
      <c r="D16" s="283"/>
      <c r="E16" s="183" t="s">
        <v>6</v>
      </c>
      <c r="F16" s="183" t="s">
        <v>7</v>
      </c>
      <c r="G16" s="183" t="s">
        <v>8</v>
      </c>
      <c r="H16" s="183" t="s">
        <v>6</v>
      </c>
      <c r="I16" s="183" t="s">
        <v>7</v>
      </c>
      <c r="J16" s="183" t="s">
        <v>8</v>
      </c>
      <c r="K16" s="149"/>
      <c r="L16" s="284"/>
      <c r="M16" s="284"/>
      <c r="S16" s="145"/>
    </row>
    <row r="17" spans="2:19">
      <c r="B17" s="144"/>
      <c r="C17" s="184" t="s">
        <v>11</v>
      </c>
      <c r="D17" s="184"/>
      <c r="E17" s="185">
        <v>373.71800000000002</v>
      </c>
      <c r="F17" s="185">
        <v>121.395</v>
      </c>
      <c r="G17" s="186">
        <f>+F17/E17</f>
        <v>0.32483048715876672</v>
      </c>
      <c r="H17" s="185">
        <v>265.42599999999999</v>
      </c>
      <c r="I17" s="185">
        <v>11.361000000000001</v>
      </c>
      <c r="J17" s="186">
        <f>+I17/H17</f>
        <v>4.2802890447808432E-2</v>
      </c>
      <c r="K17" s="150"/>
      <c r="L17" s="276">
        <f>(G17-J17)*100</f>
        <v>28.20275967109583</v>
      </c>
      <c r="M17" s="276"/>
      <c r="N17" s="162"/>
      <c r="O17" s="162"/>
      <c r="S17" s="145"/>
    </row>
    <row r="18" spans="2:19">
      <c r="B18" s="144"/>
      <c r="C18" s="184" t="s">
        <v>101</v>
      </c>
      <c r="D18" s="184"/>
      <c r="E18" s="185">
        <v>5856.3230000000003</v>
      </c>
      <c r="F18" s="185">
        <v>4409.4870000000001</v>
      </c>
      <c r="G18" s="186">
        <f t="shared" ref="G18:G19" si="0">+F18/E18</f>
        <v>0.75294463778722587</v>
      </c>
      <c r="H18" s="185">
        <v>1303.1310000000001</v>
      </c>
      <c r="I18" s="185">
        <v>789.95100000000002</v>
      </c>
      <c r="J18" s="186">
        <f>+I18/H18</f>
        <v>0.6061946189600278</v>
      </c>
      <c r="K18" s="150"/>
      <c r="L18" s="276">
        <f>(G18-J18)*100</f>
        <v>14.675001882719807</v>
      </c>
      <c r="M18" s="276"/>
      <c r="N18" s="162"/>
      <c r="O18" s="162"/>
      <c r="S18" s="145"/>
    </row>
    <row r="19" spans="2:19">
      <c r="B19" s="144"/>
      <c r="C19" s="184" t="s">
        <v>9</v>
      </c>
      <c r="D19" s="184"/>
      <c r="E19" s="185">
        <v>32041.452000000001</v>
      </c>
      <c r="F19" s="185">
        <v>17246.662</v>
      </c>
      <c r="G19" s="186">
        <f t="shared" si="0"/>
        <v>0.53826093773777794</v>
      </c>
      <c r="H19" s="185">
        <v>6921.268</v>
      </c>
      <c r="I19" s="185">
        <v>3379.6770000000001</v>
      </c>
      <c r="J19" s="186">
        <f>+I19/H19</f>
        <v>0.48830315485543979</v>
      </c>
      <c r="K19" s="150"/>
      <c r="L19" s="276">
        <f>(G19-J19)*100</f>
        <v>4.9957782882338151</v>
      </c>
      <c r="M19" s="276"/>
      <c r="N19" s="162"/>
      <c r="O19" s="162"/>
      <c r="S19" s="145"/>
    </row>
    <row r="20" spans="2:19">
      <c r="B20" s="144"/>
      <c r="C20" s="277" t="s">
        <v>12</v>
      </c>
      <c r="D20" s="278"/>
      <c r="E20" s="187">
        <f>SUM(E17:E19)</f>
        <v>38271.493000000002</v>
      </c>
      <c r="F20" s="187">
        <f>SUM(F17:F19)</f>
        <v>21777.544000000002</v>
      </c>
      <c r="G20" s="188">
        <f>+F20/E20</f>
        <v>0.56902781399199664</v>
      </c>
      <c r="H20" s="187">
        <f>SUM(H17:H19)</f>
        <v>8489.8250000000007</v>
      </c>
      <c r="I20" s="187">
        <f>SUM(I17:I19)</f>
        <v>4180.9890000000005</v>
      </c>
      <c r="J20" s="188">
        <f>+I20/H20</f>
        <v>0.49247057507074649</v>
      </c>
      <c r="K20" s="162"/>
      <c r="L20" s="276">
        <f>(G20-J20)*100</f>
        <v>7.6557238921250157</v>
      </c>
      <c r="M20" s="276"/>
      <c r="N20" s="162"/>
      <c r="O20" s="162"/>
      <c r="S20" s="145"/>
    </row>
    <row r="21" spans="2:19">
      <c r="B21" s="144"/>
      <c r="C21" s="222" t="s">
        <v>118</v>
      </c>
      <c r="D21" s="182"/>
      <c r="E21" s="182"/>
      <c r="F21" s="182"/>
      <c r="G21" s="182"/>
      <c r="H21" s="182"/>
      <c r="I21" s="182"/>
      <c r="J21" s="182"/>
      <c r="N21" s="152"/>
      <c r="O21" s="153"/>
      <c r="S21" s="145"/>
    </row>
    <row r="22" spans="2:19">
      <c r="B22" s="144"/>
      <c r="C22" s="136" t="s">
        <v>94</v>
      </c>
      <c r="D22" s="154"/>
      <c r="E22" s="154"/>
      <c r="F22" s="154"/>
      <c r="G22" s="155"/>
      <c r="H22" s="154"/>
      <c r="I22" s="154"/>
      <c r="J22" s="154"/>
      <c r="K22" s="154"/>
      <c r="L22" s="154"/>
      <c r="M22" s="154"/>
      <c r="N22" s="156"/>
      <c r="O22" s="153"/>
      <c r="S22" s="145"/>
    </row>
    <row r="23" spans="2:19">
      <c r="B23" s="144"/>
      <c r="C23" s="157"/>
      <c r="D23" s="157"/>
      <c r="E23" s="140"/>
      <c r="F23" s="157"/>
      <c r="G23" s="157"/>
      <c r="H23" s="157"/>
      <c r="I23" s="157"/>
      <c r="J23" s="157"/>
      <c r="K23" s="158"/>
      <c r="L23" s="157"/>
      <c r="M23" s="157"/>
      <c r="N23" s="157"/>
      <c r="O23" s="157"/>
      <c r="P23" s="157"/>
      <c r="R23" s="157"/>
      <c r="S23" s="145"/>
    </row>
    <row r="24" spans="2:19">
      <c r="B24" s="144"/>
      <c r="S24" s="145"/>
    </row>
    <row r="25" spans="2:19" ht="14.4" customHeight="1">
      <c r="B25" s="144"/>
      <c r="C25" s="293" t="s">
        <v>96</v>
      </c>
      <c r="D25" s="293"/>
      <c r="E25" s="293"/>
      <c r="F25" s="293"/>
      <c r="G25" s="293"/>
      <c r="H25" s="293"/>
      <c r="S25" s="145"/>
    </row>
    <row r="26" spans="2:19">
      <c r="B26" s="144"/>
      <c r="C26" s="293"/>
      <c r="D26" s="293"/>
      <c r="E26" s="293"/>
      <c r="F26" s="293"/>
      <c r="G26" s="293"/>
      <c r="H26" s="293"/>
      <c r="M26" s="159"/>
      <c r="S26" s="145"/>
    </row>
    <row r="27" spans="2:19">
      <c r="B27" s="144"/>
      <c r="C27" s="312" t="s">
        <v>14</v>
      </c>
      <c r="D27" s="312"/>
      <c r="E27" s="312"/>
      <c r="F27" s="312"/>
      <c r="G27" s="312"/>
      <c r="H27" s="312"/>
      <c r="S27" s="145"/>
    </row>
    <row r="28" spans="2:19">
      <c r="B28" s="144"/>
      <c r="C28" s="283" t="s">
        <v>15</v>
      </c>
      <c r="D28" s="283"/>
      <c r="E28" s="183" t="s">
        <v>6</v>
      </c>
      <c r="F28" s="183" t="s">
        <v>16</v>
      </c>
      <c r="G28" s="183" t="s">
        <v>17</v>
      </c>
      <c r="H28" s="183" t="s">
        <v>18</v>
      </c>
      <c r="S28" s="145"/>
    </row>
    <row r="29" spans="2:19">
      <c r="B29" s="144"/>
      <c r="C29" s="310" t="s">
        <v>19</v>
      </c>
      <c r="D29" s="311"/>
      <c r="E29" s="191">
        <v>33858.366000000002</v>
      </c>
      <c r="F29" s="192">
        <f>+E29/E$32</f>
        <v>0.88468892499176865</v>
      </c>
      <c r="G29" s="191">
        <v>17663.02</v>
      </c>
      <c r="H29" s="193">
        <f>+G29/E29</f>
        <v>0.52167372755082153</v>
      </c>
      <c r="M29" s="162"/>
      <c r="N29" s="162"/>
      <c r="S29" s="145"/>
    </row>
    <row r="30" spans="2:19">
      <c r="B30" s="144"/>
      <c r="C30" s="310" t="s">
        <v>20</v>
      </c>
      <c r="D30" s="311"/>
      <c r="E30" s="191">
        <v>4153.8680000000004</v>
      </c>
      <c r="F30" s="192">
        <f t="shared" ref="F30:F32" si="1">+E30/E$32</f>
        <v>0.10853686842057612</v>
      </c>
      <c r="G30" s="191">
        <v>3855.3049999999998</v>
      </c>
      <c r="H30" s="193">
        <f>+G30/E30</f>
        <v>0.9281241002362135</v>
      </c>
      <c r="L30" s="162"/>
      <c r="M30" s="162"/>
      <c r="N30" s="162"/>
      <c r="S30" s="145"/>
    </row>
    <row r="31" spans="2:19">
      <c r="B31" s="144"/>
      <c r="C31" s="310" t="s">
        <v>21</v>
      </c>
      <c r="D31" s="311"/>
      <c r="E31" s="191">
        <v>259.25900000000001</v>
      </c>
      <c r="F31" s="192">
        <f t="shared" si="1"/>
        <v>6.7742065876552036E-3</v>
      </c>
      <c r="G31" s="191">
        <v>259.21899999999999</v>
      </c>
      <c r="H31" s="193">
        <f>+G31/E31</f>
        <v>0.99984571413142831</v>
      </c>
      <c r="L31" s="162"/>
      <c r="M31" s="162"/>
      <c r="N31" s="162"/>
      <c r="S31" s="145"/>
    </row>
    <row r="32" spans="2:19">
      <c r="B32" s="144"/>
      <c r="C32" s="277" t="s">
        <v>12</v>
      </c>
      <c r="D32" s="278"/>
      <c r="E32" s="187">
        <f>SUM(E29:E31)</f>
        <v>38271.493000000002</v>
      </c>
      <c r="F32" s="194">
        <f t="shared" si="1"/>
        <v>1</v>
      </c>
      <c r="G32" s="187">
        <f>SUM(G29:G31)</f>
        <v>21777.544000000002</v>
      </c>
      <c r="H32" s="195">
        <f>+G32/E32</f>
        <v>0.56902781399199664</v>
      </c>
      <c r="L32" s="162"/>
      <c r="M32" s="162"/>
      <c r="N32" s="162"/>
      <c r="S32" s="145"/>
    </row>
    <row r="33" spans="1:19">
      <c r="B33" s="144"/>
      <c r="C33" s="137" t="s">
        <v>95</v>
      </c>
      <c r="D33" s="162"/>
      <c r="E33" s="162"/>
      <c r="F33" s="164"/>
      <c r="G33" s="164"/>
      <c r="H33" s="165"/>
      <c r="L33" s="162"/>
      <c r="M33" s="162"/>
      <c r="N33" s="162"/>
      <c r="S33" s="145"/>
    </row>
    <row r="34" spans="1:19">
      <c r="B34" s="144"/>
      <c r="C34" s="222" t="s">
        <v>118</v>
      </c>
      <c r="D34" s="167"/>
      <c r="E34" s="167"/>
      <c r="F34" s="167"/>
      <c r="G34" s="167"/>
      <c r="H34" s="167"/>
      <c r="I34" s="167"/>
      <c r="J34" s="167"/>
      <c r="K34" s="167"/>
      <c r="S34" s="145"/>
    </row>
    <row r="35" spans="1:19">
      <c r="B35" s="144"/>
      <c r="C35" s="136" t="s">
        <v>94</v>
      </c>
      <c r="F35" s="168"/>
      <c r="G35" s="168"/>
      <c r="H35" s="169"/>
      <c r="I35" s="168"/>
      <c r="J35" s="168"/>
      <c r="K35" s="169"/>
      <c r="S35" s="145"/>
    </row>
    <row r="36" spans="1:19">
      <c r="B36" s="144"/>
      <c r="S36" s="145"/>
    </row>
    <row r="37" spans="1:19">
      <c r="B37" s="144"/>
      <c r="S37" s="145"/>
    </row>
    <row r="38" spans="1:19">
      <c r="B38" s="144"/>
      <c r="C38" s="309" t="s">
        <v>22</v>
      </c>
      <c r="D38" s="309"/>
      <c r="E38" s="309"/>
      <c r="F38" s="309"/>
      <c r="G38" s="309"/>
      <c r="H38" s="309"/>
      <c r="I38" s="309"/>
      <c r="J38" s="309"/>
      <c r="K38" s="309"/>
      <c r="L38" s="309"/>
      <c r="M38" s="309"/>
      <c r="N38" s="309"/>
      <c r="O38" s="309"/>
      <c r="P38" s="309"/>
      <c r="S38" s="145"/>
    </row>
    <row r="39" spans="1:19">
      <c r="B39" s="144"/>
      <c r="E39" s="294" t="s">
        <v>23</v>
      </c>
      <c r="F39" s="294"/>
      <c r="G39" s="294"/>
      <c r="H39" s="294"/>
      <c r="I39" s="294"/>
      <c r="J39" s="294"/>
      <c r="K39" s="294"/>
      <c r="L39" s="294"/>
      <c r="M39" s="294"/>
      <c r="S39" s="145"/>
    </row>
    <row r="40" spans="1:19">
      <c r="B40" s="144"/>
      <c r="C40" s="298" t="s">
        <v>15</v>
      </c>
      <c r="D40" s="299"/>
      <c r="E40" s="286" t="s">
        <v>19</v>
      </c>
      <c r="F40" s="286"/>
      <c r="G40" s="286"/>
      <c r="H40" s="286" t="s">
        <v>20</v>
      </c>
      <c r="I40" s="286"/>
      <c r="J40" s="286"/>
      <c r="K40" s="286" t="s">
        <v>21</v>
      </c>
      <c r="L40" s="286"/>
      <c r="M40" s="286"/>
      <c r="N40" s="286" t="s">
        <v>12</v>
      </c>
      <c r="O40" s="286"/>
      <c r="P40" s="286"/>
      <c r="S40" s="145"/>
    </row>
    <row r="41" spans="1:19">
      <c r="B41" s="144"/>
      <c r="C41" s="300"/>
      <c r="D41" s="301"/>
      <c r="E41" s="134" t="s">
        <v>6</v>
      </c>
      <c r="F41" s="134" t="s">
        <v>17</v>
      </c>
      <c r="G41" s="134" t="s">
        <v>18</v>
      </c>
      <c r="H41" s="134" t="s">
        <v>6</v>
      </c>
      <c r="I41" s="134" t="s">
        <v>17</v>
      </c>
      <c r="J41" s="134" t="s">
        <v>18</v>
      </c>
      <c r="K41" s="134" t="s">
        <v>6</v>
      </c>
      <c r="L41" s="134" t="s">
        <v>17</v>
      </c>
      <c r="M41" s="134" t="s">
        <v>18</v>
      </c>
      <c r="N41" s="134" t="s">
        <v>12</v>
      </c>
      <c r="O41" s="134" t="s">
        <v>17</v>
      </c>
      <c r="P41" s="134" t="s">
        <v>8</v>
      </c>
      <c r="S41" s="145"/>
    </row>
    <row r="42" spans="1:19">
      <c r="B42" s="144"/>
      <c r="C42" s="295" t="s">
        <v>11</v>
      </c>
      <c r="D42" s="296"/>
      <c r="E42" s="161">
        <v>373.71800000000002</v>
      </c>
      <c r="F42" s="161">
        <v>121.395</v>
      </c>
      <c r="G42" s="170">
        <f>+F42/E42</f>
        <v>0.32483048715876672</v>
      </c>
      <c r="H42" s="161">
        <v>0</v>
      </c>
      <c r="I42" s="161">
        <v>0</v>
      </c>
      <c r="J42" s="170" t="e">
        <f t="shared" ref="J42:J45" si="2">+I42/H42</f>
        <v>#DIV/0!</v>
      </c>
      <c r="K42" s="161">
        <v>0</v>
      </c>
      <c r="L42" s="161">
        <v>0</v>
      </c>
      <c r="M42" s="170" t="e">
        <f t="shared" ref="M42:M45" si="3">+L42/K42</f>
        <v>#DIV/0!</v>
      </c>
      <c r="N42" s="161">
        <f>+E42+H42+K42</f>
        <v>373.71800000000002</v>
      </c>
      <c r="O42" s="161">
        <f t="shared" ref="O42:O44" si="4">+F42+I42+L42</f>
        <v>121.395</v>
      </c>
      <c r="P42" s="170">
        <f t="shared" ref="P42:P45" si="5">+O42/N42</f>
        <v>0.32483048715876672</v>
      </c>
      <c r="S42" s="145"/>
    </row>
    <row r="43" spans="1:19">
      <c r="B43" s="144"/>
      <c r="C43" s="295" t="s">
        <v>10</v>
      </c>
      <c r="D43" s="296"/>
      <c r="E43" s="161">
        <v>1702.4549999999999</v>
      </c>
      <c r="F43" s="161">
        <v>554.18200000000002</v>
      </c>
      <c r="G43" s="170">
        <f t="shared" ref="G43:G45" si="6">+F43/E43</f>
        <v>0.32551932356508689</v>
      </c>
      <c r="H43" s="161">
        <v>4153.8680000000004</v>
      </c>
      <c r="I43" s="161">
        <v>3855.3049999999998</v>
      </c>
      <c r="J43" s="170">
        <f t="shared" si="2"/>
        <v>0.9281241002362135</v>
      </c>
      <c r="K43" s="161">
        <v>0</v>
      </c>
      <c r="L43" s="161">
        <v>0</v>
      </c>
      <c r="M43" s="170" t="e">
        <f t="shared" si="3"/>
        <v>#DIV/0!</v>
      </c>
      <c r="N43" s="161">
        <f t="shared" ref="N43:N44" si="7">+E43+H43+K43</f>
        <v>5856.3230000000003</v>
      </c>
      <c r="O43" s="161">
        <f t="shared" si="4"/>
        <v>4409.4870000000001</v>
      </c>
      <c r="P43" s="170">
        <f t="shared" si="5"/>
        <v>0.75294463778722587</v>
      </c>
      <c r="S43" s="145"/>
    </row>
    <row r="44" spans="1:19">
      <c r="B44" s="144"/>
      <c r="C44" s="295" t="s">
        <v>9</v>
      </c>
      <c r="D44" s="296"/>
      <c r="E44" s="161">
        <v>31782.192999999999</v>
      </c>
      <c r="F44" s="161">
        <v>16987.442999999999</v>
      </c>
      <c r="G44" s="170">
        <f t="shared" si="6"/>
        <v>0.53449562149471563</v>
      </c>
      <c r="H44" s="161">
        <v>0</v>
      </c>
      <c r="I44" s="161">
        <v>0</v>
      </c>
      <c r="J44" s="170" t="e">
        <f t="shared" si="2"/>
        <v>#DIV/0!</v>
      </c>
      <c r="K44" s="161">
        <v>259.25900000000001</v>
      </c>
      <c r="L44" s="161">
        <v>259.21899999999999</v>
      </c>
      <c r="M44" s="170">
        <f t="shared" si="3"/>
        <v>0.99984571413142831</v>
      </c>
      <c r="N44" s="161">
        <f t="shared" si="7"/>
        <v>32041.451999999997</v>
      </c>
      <c r="O44" s="161">
        <f t="shared" si="4"/>
        <v>17246.662</v>
      </c>
      <c r="P44" s="170">
        <f t="shared" si="5"/>
        <v>0.53826093773777794</v>
      </c>
      <c r="S44" s="145"/>
    </row>
    <row r="45" spans="1:19">
      <c r="A45" s="204"/>
      <c r="B45" s="144"/>
      <c r="C45" s="287" t="s">
        <v>12</v>
      </c>
      <c r="D45" s="289"/>
      <c r="E45" s="163">
        <f t="shared" ref="E45:F45" si="8">SUM(E42:E44)</f>
        <v>33858.366000000002</v>
      </c>
      <c r="F45" s="163">
        <f t="shared" si="8"/>
        <v>17663.02</v>
      </c>
      <c r="G45" s="171">
        <f t="shared" si="6"/>
        <v>0.52167372755082153</v>
      </c>
      <c r="H45" s="163">
        <f t="shared" ref="H45:I45" si="9">SUM(H42:H44)</f>
        <v>4153.8680000000004</v>
      </c>
      <c r="I45" s="163">
        <f t="shared" si="9"/>
        <v>3855.3049999999998</v>
      </c>
      <c r="J45" s="171">
        <f t="shared" si="2"/>
        <v>0.9281241002362135</v>
      </c>
      <c r="K45" s="163">
        <f t="shared" ref="K45:L45" si="10">SUM(K42:K44)</f>
        <v>259.25900000000001</v>
      </c>
      <c r="L45" s="163">
        <f t="shared" si="10"/>
        <v>259.21899999999999</v>
      </c>
      <c r="M45" s="171">
        <f t="shared" si="3"/>
        <v>0.99984571413142831</v>
      </c>
      <c r="N45" s="163">
        <f t="shared" ref="N45:O45" si="11">SUM(N42:N44)</f>
        <v>38271.492999999995</v>
      </c>
      <c r="O45" s="163">
        <f t="shared" si="11"/>
        <v>21777.544000000002</v>
      </c>
      <c r="P45" s="171">
        <f t="shared" si="5"/>
        <v>0.56902781399199676</v>
      </c>
      <c r="S45" s="145"/>
    </row>
    <row r="46" spans="1:19">
      <c r="A46" s="204"/>
      <c r="B46" s="144"/>
      <c r="C46" s="137" t="s">
        <v>95</v>
      </c>
      <c r="D46" s="151"/>
      <c r="E46" s="151"/>
      <c r="F46" s="151"/>
      <c r="G46" s="151"/>
      <c r="H46" s="151"/>
      <c r="I46" s="151"/>
      <c r="J46" s="151"/>
      <c r="K46" s="151"/>
      <c r="L46" s="151"/>
      <c r="M46" s="151"/>
      <c r="N46" s="151"/>
      <c r="O46" s="151"/>
      <c r="P46" s="151"/>
      <c r="S46" s="145"/>
    </row>
    <row r="47" spans="1:19">
      <c r="A47" s="168"/>
      <c r="B47" s="144"/>
      <c r="C47" s="222" t="s">
        <v>118</v>
      </c>
      <c r="D47" s="162"/>
      <c r="E47" s="162"/>
      <c r="F47" s="162"/>
      <c r="G47" s="166"/>
      <c r="H47" s="162"/>
      <c r="I47" s="162"/>
      <c r="J47" s="162"/>
      <c r="K47" s="162"/>
      <c r="L47" s="162"/>
      <c r="M47" s="162"/>
      <c r="N47" s="162"/>
      <c r="O47" s="162"/>
      <c r="P47" s="162"/>
      <c r="S47" s="145"/>
    </row>
    <row r="48" spans="1:19">
      <c r="B48" s="144"/>
      <c r="C48" s="136" t="s">
        <v>94</v>
      </c>
      <c r="S48" s="145"/>
    </row>
    <row r="49" spans="1:19">
      <c r="B49" s="144"/>
      <c r="S49" s="145"/>
    </row>
    <row r="50" spans="1:19">
      <c r="B50" s="144"/>
      <c r="S50" s="145"/>
    </row>
    <row r="51" spans="1:19">
      <c r="B51" s="144"/>
      <c r="C51" s="280" t="s">
        <v>97</v>
      </c>
      <c r="D51" s="280"/>
      <c r="E51" s="280"/>
      <c r="F51" s="280"/>
      <c r="G51" s="280"/>
      <c r="H51" s="280"/>
      <c r="I51" s="280"/>
      <c r="J51" s="280"/>
      <c r="K51" s="280"/>
      <c r="L51" s="280"/>
      <c r="M51" s="280"/>
      <c r="N51" s="280"/>
      <c r="O51" s="280"/>
      <c r="P51" s="280"/>
      <c r="Q51" s="280"/>
      <c r="R51" s="280"/>
      <c r="S51" s="145"/>
    </row>
    <row r="52" spans="1:19" ht="13.8" customHeight="1">
      <c r="B52" s="144"/>
      <c r="C52" s="297" t="s">
        <v>119</v>
      </c>
      <c r="D52" s="297"/>
      <c r="E52" s="297"/>
      <c r="F52" s="297"/>
      <c r="G52" s="297"/>
      <c r="H52" s="297"/>
      <c r="I52" s="297"/>
      <c r="J52" s="297"/>
      <c r="K52" s="297"/>
      <c r="L52" s="297"/>
      <c r="M52" s="297"/>
      <c r="N52" s="297"/>
      <c r="O52" s="297"/>
      <c r="P52" s="297"/>
      <c r="Q52" s="297"/>
      <c r="R52" s="297"/>
      <c r="S52" s="145"/>
    </row>
    <row r="53" spans="1:19">
      <c r="B53" s="144"/>
      <c r="C53" s="297"/>
      <c r="D53" s="297"/>
      <c r="E53" s="297"/>
      <c r="F53" s="297"/>
      <c r="G53" s="297"/>
      <c r="H53" s="297"/>
      <c r="I53" s="297"/>
      <c r="J53" s="297"/>
      <c r="K53" s="297"/>
      <c r="L53" s="297"/>
      <c r="M53" s="297"/>
      <c r="N53" s="297"/>
      <c r="O53" s="297"/>
      <c r="P53" s="297"/>
      <c r="Q53" s="297"/>
      <c r="R53" s="297"/>
      <c r="S53" s="145"/>
    </row>
    <row r="54" spans="1:19">
      <c r="B54" s="144"/>
      <c r="S54" s="145"/>
    </row>
    <row r="55" spans="1:19" ht="14.4" customHeight="1">
      <c r="B55" s="144"/>
      <c r="C55" s="293" t="s">
        <v>98</v>
      </c>
      <c r="D55" s="293"/>
      <c r="E55" s="293"/>
      <c r="F55" s="293"/>
      <c r="G55" s="293"/>
      <c r="H55" s="293"/>
      <c r="I55" s="293"/>
      <c r="S55" s="145"/>
    </row>
    <row r="56" spans="1:19">
      <c r="B56" s="144"/>
      <c r="C56" s="293"/>
      <c r="D56" s="293"/>
      <c r="E56" s="293"/>
      <c r="F56" s="293"/>
      <c r="G56" s="293"/>
      <c r="H56" s="293"/>
      <c r="I56" s="293"/>
      <c r="L56" s="196"/>
      <c r="M56" s="172"/>
      <c r="S56" s="145"/>
    </row>
    <row r="57" spans="1:19">
      <c r="B57" s="144"/>
      <c r="C57" s="308" t="s">
        <v>24</v>
      </c>
      <c r="D57" s="308"/>
      <c r="E57" s="308"/>
      <c r="F57" s="308"/>
      <c r="G57" s="308"/>
      <c r="H57" s="308"/>
      <c r="I57" s="308"/>
      <c r="L57" s="173"/>
      <c r="S57" s="145"/>
    </row>
    <row r="58" spans="1:19">
      <c r="B58" s="144"/>
      <c r="C58" s="302" t="s">
        <v>25</v>
      </c>
      <c r="D58" s="303"/>
      <c r="E58" s="138" t="s">
        <v>26</v>
      </c>
      <c r="F58" s="138" t="s">
        <v>7</v>
      </c>
      <c r="G58" s="138" t="s">
        <v>27</v>
      </c>
      <c r="H58" s="138" t="s">
        <v>28</v>
      </c>
      <c r="I58" s="138" t="s">
        <v>51</v>
      </c>
      <c r="S58" s="145"/>
    </row>
    <row r="59" spans="1:19">
      <c r="B59" s="144"/>
      <c r="C59" s="304" t="s">
        <v>29</v>
      </c>
      <c r="D59" s="305"/>
      <c r="E59" s="223">
        <v>252.43400000000003</v>
      </c>
      <c r="F59" s="223">
        <v>0</v>
      </c>
      <c r="G59" s="224">
        <v>0</v>
      </c>
      <c r="H59" s="225">
        <v>7</v>
      </c>
      <c r="I59" s="224">
        <f>+H59/H$63</f>
        <v>0.21212121212121213</v>
      </c>
      <c r="J59" s="162"/>
      <c r="N59" s="174"/>
      <c r="S59" s="145"/>
    </row>
    <row r="60" spans="1:19">
      <c r="B60" s="144"/>
      <c r="C60" s="304" t="s">
        <v>30</v>
      </c>
      <c r="D60" s="305"/>
      <c r="E60" s="223">
        <v>13823.850999999999</v>
      </c>
      <c r="F60" s="223">
        <v>1066.2429999999999</v>
      </c>
      <c r="G60" s="224">
        <v>0.11904078097029898</v>
      </c>
      <c r="H60" s="225">
        <v>7</v>
      </c>
      <c r="I60" s="224">
        <f>+H60/H$63</f>
        <v>0.21212121212121213</v>
      </c>
      <c r="J60" s="162"/>
      <c r="S60" s="145"/>
    </row>
    <row r="61" spans="1:19">
      <c r="B61" s="144"/>
      <c r="C61" s="304" t="s">
        <v>31</v>
      </c>
      <c r="D61" s="305"/>
      <c r="E61" s="223">
        <v>24073.442999999999</v>
      </c>
      <c r="F61" s="223">
        <v>20589.537000000004</v>
      </c>
      <c r="G61" s="224">
        <v>0.87793006805992768</v>
      </c>
      <c r="H61" s="225">
        <v>12</v>
      </c>
      <c r="I61" s="224">
        <f>+H61/H$63</f>
        <v>0.36363636363636365</v>
      </c>
      <c r="J61" s="162"/>
      <c r="S61" s="145"/>
    </row>
    <row r="62" spans="1:19">
      <c r="B62" s="144"/>
      <c r="C62" s="304" t="s">
        <v>32</v>
      </c>
      <c r="D62" s="305"/>
      <c r="E62" s="223">
        <v>121.765</v>
      </c>
      <c r="F62" s="223">
        <v>121.765</v>
      </c>
      <c r="G62" s="224">
        <v>1</v>
      </c>
      <c r="H62" s="225">
        <v>7</v>
      </c>
      <c r="I62" s="224">
        <f>+H62/H$63</f>
        <v>0.21212121212121213</v>
      </c>
      <c r="J62" s="162"/>
      <c r="S62" s="145"/>
    </row>
    <row r="63" spans="1:19">
      <c r="A63" s="204"/>
      <c r="B63" s="144"/>
      <c r="C63" s="306" t="s">
        <v>12</v>
      </c>
      <c r="D63" s="307"/>
      <c r="E63" s="226">
        <v>38271.493000000002</v>
      </c>
      <c r="F63" s="226">
        <v>21777.545000000002</v>
      </c>
      <c r="G63" s="227">
        <v>0.55661958434882497</v>
      </c>
      <c r="H63" s="226">
        <v>33</v>
      </c>
      <c r="I63" s="227">
        <f>+H63/H$63</f>
        <v>1</v>
      </c>
      <c r="J63" s="162"/>
      <c r="S63" s="145"/>
    </row>
    <row r="64" spans="1:19">
      <c r="A64" s="204"/>
      <c r="B64" s="144"/>
      <c r="C64" s="222" t="s">
        <v>118</v>
      </c>
      <c r="D64" s="175"/>
      <c r="E64" s="175"/>
      <c r="F64" s="175"/>
      <c r="G64" s="175"/>
      <c r="H64" s="175"/>
      <c r="I64" s="175"/>
      <c r="S64" s="145"/>
    </row>
    <row r="65" spans="1:19">
      <c r="B65" s="144"/>
      <c r="C65" s="136" t="s">
        <v>94</v>
      </c>
      <c r="H65" s="168"/>
      <c r="S65" s="145"/>
    </row>
    <row r="66" spans="1:19">
      <c r="B66" s="144"/>
      <c r="S66" s="145"/>
    </row>
    <row r="67" spans="1:19">
      <c r="B67" s="144"/>
      <c r="S67" s="145"/>
    </row>
    <row r="68" spans="1:19">
      <c r="B68" s="144"/>
      <c r="C68" s="309" t="s">
        <v>33</v>
      </c>
      <c r="D68" s="309"/>
      <c r="E68" s="309"/>
      <c r="F68" s="309"/>
      <c r="G68" s="309"/>
      <c r="H68" s="309"/>
      <c r="I68" s="309"/>
      <c r="M68" s="159"/>
      <c r="S68" s="145"/>
    </row>
    <row r="69" spans="1:19">
      <c r="B69" s="144"/>
      <c r="C69" s="294" t="s">
        <v>34</v>
      </c>
      <c r="D69" s="294"/>
      <c r="E69" s="294"/>
      <c r="F69" s="294"/>
      <c r="G69" s="294"/>
      <c r="H69" s="294"/>
      <c r="I69" s="294"/>
      <c r="S69" s="145"/>
    </row>
    <row r="70" spans="1:19">
      <c r="B70" s="144"/>
      <c r="C70" s="286" t="s">
        <v>15</v>
      </c>
      <c r="D70" s="286"/>
      <c r="E70" s="286"/>
      <c r="F70" s="134" t="s">
        <v>6</v>
      </c>
      <c r="G70" s="134" t="s">
        <v>16</v>
      </c>
      <c r="H70" s="134" t="s">
        <v>17</v>
      </c>
      <c r="I70" s="134" t="s">
        <v>18</v>
      </c>
      <c r="S70" s="145"/>
    </row>
    <row r="71" spans="1:19">
      <c r="B71" s="144"/>
      <c r="C71" s="197" t="s">
        <v>40</v>
      </c>
      <c r="D71" s="199"/>
      <c r="E71" s="178"/>
      <c r="F71" s="161">
        <v>1532.027</v>
      </c>
      <c r="G71" s="224">
        <f>+F71/F$75</f>
        <v>4.0030499985981738E-2</v>
      </c>
      <c r="H71" s="161">
        <v>1429.306</v>
      </c>
      <c r="I71" s="228">
        <f>+H71/F71</f>
        <v>0.93295092057777051</v>
      </c>
      <c r="S71" s="145"/>
    </row>
    <row r="72" spans="1:19">
      <c r="B72" s="144"/>
      <c r="C72" s="197" t="s">
        <v>35</v>
      </c>
      <c r="D72" s="199"/>
      <c r="E72" s="178"/>
      <c r="F72" s="161">
        <v>28145.773999999998</v>
      </c>
      <c r="G72" s="228">
        <f>+F72/F$75</f>
        <v>0.73542398777074103</v>
      </c>
      <c r="H72" s="161">
        <v>17129.120999999999</v>
      </c>
      <c r="I72" s="228">
        <f>+H72/F72</f>
        <v>0.60858589285908427</v>
      </c>
      <c r="S72" s="145"/>
    </row>
    <row r="73" spans="1:19">
      <c r="B73" s="144"/>
      <c r="C73" s="197" t="s">
        <v>41</v>
      </c>
      <c r="D73" s="199"/>
      <c r="E73" s="160"/>
      <c r="F73" s="161">
        <v>5324.5770000000002</v>
      </c>
      <c r="G73" s="228">
        <f>+F73/F$75</f>
        <v>0.13912645111597818</v>
      </c>
      <c r="H73" s="161">
        <v>2959.663</v>
      </c>
      <c r="I73" s="228">
        <f>+H73/F73</f>
        <v>0.55584941301440471</v>
      </c>
      <c r="S73" s="145"/>
    </row>
    <row r="74" spans="1:19">
      <c r="B74" s="144"/>
      <c r="C74" s="197" t="s">
        <v>42</v>
      </c>
      <c r="D74" s="199"/>
      <c r="E74" s="160"/>
      <c r="F74" s="161">
        <v>3269.1150000000002</v>
      </c>
      <c r="G74" s="228">
        <f>+F74/F$75</f>
        <v>8.5419061127299134E-2</v>
      </c>
      <c r="H74" s="161">
        <v>259.45499999999998</v>
      </c>
      <c r="I74" s="228">
        <f>+H74/F74</f>
        <v>7.9365516355343863E-2</v>
      </c>
      <c r="S74" s="145"/>
    </row>
    <row r="75" spans="1:19">
      <c r="A75" s="204"/>
      <c r="B75" s="144"/>
      <c r="C75" s="287" t="s">
        <v>12</v>
      </c>
      <c r="D75" s="288"/>
      <c r="E75" s="289"/>
      <c r="F75" s="226">
        <f>SUM(F71:F74)</f>
        <v>38271.492999999995</v>
      </c>
      <c r="G75" s="229">
        <f>+F75/F$75</f>
        <v>1</v>
      </c>
      <c r="H75" s="226">
        <f>SUM(H71:H74)</f>
        <v>21777.545000000002</v>
      </c>
      <c r="I75" s="229">
        <f>+H75/F75</f>
        <v>0.56902784012110541</v>
      </c>
      <c r="S75" s="145"/>
    </row>
    <row r="76" spans="1:19">
      <c r="A76" s="204"/>
      <c r="B76" s="144"/>
      <c r="C76" s="222" t="s">
        <v>118</v>
      </c>
      <c r="D76" s="175"/>
      <c r="E76" s="175"/>
      <c r="F76" s="175"/>
      <c r="G76" s="175"/>
      <c r="H76" s="175"/>
      <c r="I76" s="175"/>
      <c r="S76" s="145"/>
    </row>
    <row r="77" spans="1:19">
      <c r="B77" s="144"/>
      <c r="C77" s="136" t="s">
        <v>94</v>
      </c>
      <c r="F77" s="168"/>
      <c r="I77" s="168"/>
      <c r="S77" s="145"/>
    </row>
    <row r="78" spans="1:19">
      <c r="B78" s="144"/>
      <c r="S78" s="145"/>
    </row>
    <row r="79" spans="1:19">
      <c r="B79" s="144"/>
      <c r="S79" s="145"/>
    </row>
    <row r="80" spans="1:19" ht="14.4" customHeight="1">
      <c r="B80" s="144"/>
      <c r="C80" s="293" t="s">
        <v>99</v>
      </c>
      <c r="D80" s="293"/>
      <c r="E80" s="293"/>
      <c r="F80" s="293"/>
      <c r="G80" s="293"/>
      <c r="H80" s="293"/>
      <c r="I80" s="293"/>
      <c r="S80" s="145"/>
    </row>
    <row r="81" spans="1:19">
      <c r="B81" s="144"/>
      <c r="C81" s="293"/>
      <c r="D81" s="293"/>
      <c r="E81" s="293"/>
      <c r="F81" s="293"/>
      <c r="G81" s="293"/>
      <c r="H81" s="293"/>
      <c r="I81" s="293"/>
      <c r="L81" s="189"/>
      <c r="M81" s="159"/>
      <c r="S81" s="145"/>
    </row>
    <row r="82" spans="1:19">
      <c r="B82" s="144"/>
      <c r="C82" s="190" t="s">
        <v>34</v>
      </c>
      <c r="D82" s="190"/>
      <c r="E82" s="190"/>
      <c r="F82" s="190"/>
      <c r="G82" s="190"/>
      <c r="H82" s="190"/>
      <c r="I82" s="190"/>
      <c r="S82" s="145"/>
    </row>
    <row r="83" spans="1:19">
      <c r="B83" s="144"/>
      <c r="C83" s="286" t="s">
        <v>15</v>
      </c>
      <c r="D83" s="286"/>
      <c r="E83" s="286"/>
      <c r="F83" s="134" t="s">
        <v>6</v>
      </c>
      <c r="G83" s="134" t="s">
        <v>16</v>
      </c>
      <c r="H83" s="134" t="s">
        <v>17</v>
      </c>
      <c r="I83" s="134" t="s">
        <v>18</v>
      </c>
      <c r="S83" s="145"/>
    </row>
    <row r="84" spans="1:19">
      <c r="B84" s="144"/>
      <c r="C84" s="290" t="s">
        <v>36</v>
      </c>
      <c r="D84" s="291"/>
      <c r="E84" s="292"/>
      <c r="F84" s="161">
        <v>307.76100000000002</v>
      </c>
      <c r="G84" s="228">
        <v>6.315940085203758E-3</v>
      </c>
      <c r="H84" s="161">
        <v>118.79300000000001</v>
      </c>
      <c r="I84" s="228">
        <v>5.0938048565001767E-3</v>
      </c>
      <c r="L84" s="162"/>
      <c r="M84" s="162"/>
      <c r="S84" s="145"/>
    </row>
    <row r="85" spans="1:19">
      <c r="B85" s="144"/>
      <c r="C85" s="290" t="s">
        <v>37</v>
      </c>
      <c r="D85" s="291"/>
      <c r="E85" s="292"/>
      <c r="F85" s="161">
        <v>10456.17</v>
      </c>
      <c r="G85" s="228">
        <v>0.21458385968561636</v>
      </c>
      <c r="H85" s="161">
        <v>1543.529</v>
      </c>
      <c r="I85" s="228">
        <v>6.6186016990469651E-2</v>
      </c>
      <c r="L85" s="162"/>
      <c r="M85" s="162"/>
      <c r="S85" s="145"/>
    </row>
    <row r="86" spans="1:19">
      <c r="B86" s="144"/>
      <c r="C86" s="197" t="s">
        <v>102</v>
      </c>
      <c r="D86" s="198"/>
      <c r="E86" s="199"/>
      <c r="F86" s="161">
        <v>37963.732000000004</v>
      </c>
      <c r="G86" s="228">
        <v>0.77910020022917992</v>
      </c>
      <c r="H86" s="161">
        <v>21658.752</v>
      </c>
      <c r="I86" s="228">
        <v>0.92872017815303021</v>
      </c>
      <c r="L86" s="162"/>
      <c r="M86" s="162"/>
      <c r="S86" s="145"/>
    </row>
    <row r="87" spans="1:19">
      <c r="A87" s="204"/>
      <c r="B87" s="144"/>
      <c r="C87" s="287" t="s">
        <v>12</v>
      </c>
      <c r="D87" s="288"/>
      <c r="E87" s="289"/>
      <c r="F87" s="230">
        <f>SUM(F84:F86)</f>
        <v>48727.663</v>
      </c>
      <c r="G87" s="229">
        <v>1</v>
      </c>
      <c r="H87" s="230">
        <f>SUM(H84:H86)</f>
        <v>23321.074000000001</v>
      </c>
      <c r="I87" s="229">
        <f>+H87/F87</f>
        <v>0.4786002973300813</v>
      </c>
      <c r="L87" s="162"/>
      <c r="M87" s="162"/>
      <c r="S87" s="145"/>
    </row>
    <row r="88" spans="1:19">
      <c r="A88" s="204"/>
      <c r="B88" s="144"/>
      <c r="C88" s="222" t="s">
        <v>118</v>
      </c>
      <c r="D88" s="175"/>
      <c r="E88" s="175"/>
      <c r="F88" s="175"/>
      <c r="G88" s="175"/>
      <c r="H88" s="175"/>
      <c r="I88" s="175"/>
      <c r="S88" s="145"/>
    </row>
    <row r="89" spans="1:19">
      <c r="B89" s="144"/>
      <c r="C89" s="136" t="s">
        <v>94</v>
      </c>
      <c r="S89" s="145"/>
    </row>
    <row r="90" spans="1:19">
      <c r="B90" s="179"/>
      <c r="C90" s="180"/>
      <c r="D90" s="180"/>
      <c r="E90" s="180"/>
      <c r="F90" s="180"/>
      <c r="G90" s="180"/>
      <c r="H90" s="180"/>
      <c r="I90" s="180"/>
      <c r="J90" s="180"/>
      <c r="K90" s="180"/>
      <c r="L90" s="180"/>
      <c r="M90" s="180"/>
      <c r="N90" s="180"/>
      <c r="O90" s="180"/>
      <c r="P90" s="180"/>
      <c r="Q90" s="180"/>
      <c r="R90" s="180"/>
      <c r="S90" s="181"/>
    </row>
  </sheetData>
  <mergeCells count="51">
    <mergeCell ref="C15:D16"/>
    <mergeCell ref="E15:G15"/>
    <mergeCell ref="H15:J15"/>
    <mergeCell ref="L15:M16"/>
    <mergeCell ref="B2:S3"/>
    <mergeCell ref="C8:R8"/>
    <mergeCell ref="C9:R10"/>
    <mergeCell ref="C12:J13"/>
    <mergeCell ref="C14:J14"/>
    <mergeCell ref="C32:D32"/>
    <mergeCell ref="L17:M17"/>
    <mergeCell ref="L18:M18"/>
    <mergeCell ref="L19:M19"/>
    <mergeCell ref="C20:D20"/>
    <mergeCell ref="L20:M20"/>
    <mergeCell ref="C25:H26"/>
    <mergeCell ref="C27:H27"/>
    <mergeCell ref="C28:D28"/>
    <mergeCell ref="C29:D29"/>
    <mergeCell ref="C30:D30"/>
    <mergeCell ref="C31:D31"/>
    <mergeCell ref="C52:R53"/>
    <mergeCell ref="C38:P38"/>
    <mergeCell ref="E39:M39"/>
    <mergeCell ref="C40:D41"/>
    <mergeCell ref="E40:G40"/>
    <mergeCell ref="H40:J40"/>
    <mergeCell ref="K40:M40"/>
    <mergeCell ref="N40:P40"/>
    <mergeCell ref="C42:D42"/>
    <mergeCell ref="C43:D43"/>
    <mergeCell ref="C44:D44"/>
    <mergeCell ref="C45:D45"/>
    <mergeCell ref="C51:R51"/>
    <mergeCell ref="C75:E75"/>
    <mergeCell ref="C55:I56"/>
    <mergeCell ref="C57:I57"/>
    <mergeCell ref="C58:D58"/>
    <mergeCell ref="C59:D59"/>
    <mergeCell ref="C60:D60"/>
    <mergeCell ref="C61:D61"/>
    <mergeCell ref="C62:D62"/>
    <mergeCell ref="C63:D63"/>
    <mergeCell ref="C68:I68"/>
    <mergeCell ref="C69:I69"/>
    <mergeCell ref="C70:E70"/>
    <mergeCell ref="C80:I81"/>
    <mergeCell ref="C83:E83"/>
    <mergeCell ref="C84:E84"/>
    <mergeCell ref="C85:E85"/>
    <mergeCell ref="C87:E8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DC06-A3E4-426D-B6A9-19139A8D61A7}">
  <dimension ref="A1:D31"/>
  <sheetViews>
    <sheetView showGridLines="0" workbookViewId="0">
      <selection activeCell="C7" sqref="C7"/>
    </sheetView>
  </sheetViews>
  <sheetFormatPr defaultRowHeight="10.199999999999999"/>
  <cols>
    <col min="1" max="1" width="158" style="99" customWidth="1"/>
    <col min="2" max="3" width="15" style="99" bestFit="1" customWidth="1"/>
    <col min="4" max="4" width="11.33203125" style="99" bestFit="1" customWidth="1"/>
    <col min="5" max="16384" width="8.88671875" style="99"/>
  </cols>
  <sheetData>
    <row r="1" spans="1:4">
      <c r="A1" s="313" t="s">
        <v>90</v>
      </c>
      <c r="B1" s="313"/>
      <c r="C1" s="313"/>
      <c r="D1" s="313"/>
    </row>
    <row r="3" spans="1:4">
      <c r="A3" s="314" t="s">
        <v>88</v>
      </c>
      <c r="B3" s="314"/>
      <c r="C3" s="314"/>
      <c r="D3" s="314"/>
    </row>
    <row r="4" spans="1:4">
      <c r="A4" s="314" t="s">
        <v>89</v>
      </c>
      <c r="B4" s="314"/>
      <c r="C4" s="314"/>
      <c r="D4" s="314"/>
    </row>
    <row r="5" spans="1:4">
      <c r="A5" s="113" t="s">
        <v>85</v>
      </c>
      <c r="B5" s="111"/>
      <c r="C5" s="111"/>
      <c r="D5" s="112"/>
    </row>
    <row r="6" spans="1:4">
      <c r="A6" s="113" t="s">
        <v>84</v>
      </c>
      <c r="B6" s="111"/>
      <c r="C6" s="111"/>
      <c r="D6" s="112"/>
    </row>
    <row r="7" spans="1:4">
      <c r="A7" s="113" t="s">
        <v>83</v>
      </c>
      <c r="B7" s="111"/>
      <c r="C7" s="111"/>
      <c r="D7" s="112"/>
    </row>
    <row r="8" spans="1:4">
      <c r="A8" s="113"/>
      <c r="B8" s="111"/>
      <c r="C8" s="111"/>
      <c r="D8" s="112"/>
    </row>
    <row r="9" spans="1:4">
      <c r="A9" s="113"/>
      <c r="B9" s="111"/>
      <c r="C9" s="111"/>
      <c r="D9" s="112"/>
    </row>
    <row r="10" spans="1:4">
      <c r="A10" s="114" t="s">
        <v>87</v>
      </c>
      <c r="B10" s="111"/>
      <c r="C10" s="111"/>
      <c r="D10" s="112"/>
    </row>
    <row r="11" spans="1:4">
      <c r="A11" s="115" t="s">
        <v>81</v>
      </c>
      <c r="B11" s="116">
        <v>69091780</v>
      </c>
      <c r="C11" s="117">
        <v>0</v>
      </c>
      <c r="D11" s="117" t="s">
        <v>86</v>
      </c>
    </row>
    <row r="12" spans="1:4">
      <c r="A12" s="118" t="s">
        <v>53</v>
      </c>
      <c r="B12" s="119" t="s">
        <v>26</v>
      </c>
      <c r="C12" s="120" t="s">
        <v>78</v>
      </c>
      <c r="D12" s="118" t="s">
        <v>79</v>
      </c>
    </row>
    <row r="13" spans="1:4" ht="20.399999999999999">
      <c r="A13" s="115" t="s">
        <v>69</v>
      </c>
      <c r="B13" s="116">
        <v>39813547</v>
      </c>
      <c r="C13" s="117">
        <v>0</v>
      </c>
      <c r="D13" s="117" t="s">
        <v>64</v>
      </c>
    </row>
    <row r="14" spans="1:4">
      <c r="A14" s="115" t="s">
        <v>67</v>
      </c>
      <c r="B14" s="121">
        <v>29278233</v>
      </c>
      <c r="C14" s="122">
        <v>0</v>
      </c>
      <c r="D14" s="122" t="s">
        <v>64</v>
      </c>
    </row>
    <row r="17" spans="1:4">
      <c r="A17" s="114" t="s">
        <v>82</v>
      </c>
      <c r="B17" s="111"/>
      <c r="C17" s="111"/>
      <c r="D17" s="112"/>
    </row>
    <row r="18" spans="1:4" ht="10.8" thickBot="1">
      <c r="A18" s="103" t="s">
        <v>81</v>
      </c>
      <c r="B18" s="105">
        <v>15125613</v>
      </c>
      <c r="C18" s="105">
        <v>5768788</v>
      </c>
      <c r="D18" s="104" t="s">
        <v>80</v>
      </c>
    </row>
    <row r="19" spans="1:4" ht="10.8" thickBot="1">
      <c r="A19" s="109" t="s">
        <v>53</v>
      </c>
      <c r="B19" s="110" t="s">
        <v>26</v>
      </c>
      <c r="C19" s="106" t="s">
        <v>78</v>
      </c>
      <c r="D19" s="109" t="s">
        <v>79</v>
      </c>
    </row>
    <row r="20" spans="1:4" ht="10.8" thickBot="1">
      <c r="A20" s="100" t="s">
        <v>77</v>
      </c>
      <c r="B20" s="101">
        <v>3945422</v>
      </c>
      <c r="C20" s="101">
        <v>483787</v>
      </c>
      <c r="D20" s="102" t="s">
        <v>76</v>
      </c>
    </row>
    <row r="21" spans="1:4" ht="10.8" thickBot="1">
      <c r="A21" s="100" t="s">
        <v>75</v>
      </c>
      <c r="B21" s="107">
        <v>0</v>
      </c>
      <c r="C21" s="107">
        <v>0</v>
      </c>
      <c r="D21" s="107" t="s">
        <v>64</v>
      </c>
    </row>
    <row r="22" spans="1:4" ht="10.8" thickBot="1">
      <c r="A22" s="100" t="s">
        <v>74</v>
      </c>
      <c r="B22" s="108">
        <v>883281</v>
      </c>
      <c r="C22" s="108">
        <v>882297</v>
      </c>
      <c r="D22" s="107" t="s">
        <v>73</v>
      </c>
    </row>
    <row r="23" spans="1:4" ht="10.8" thickBot="1">
      <c r="A23" s="100" t="s">
        <v>72</v>
      </c>
      <c r="B23" s="107">
        <v>0</v>
      </c>
      <c r="C23" s="107">
        <v>0</v>
      </c>
      <c r="D23" s="107" t="s">
        <v>64</v>
      </c>
    </row>
    <row r="24" spans="1:4" ht="21" thickBot="1">
      <c r="A24" s="100" t="s">
        <v>71</v>
      </c>
      <c r="B24" s="107">
        <v>0</v>
      </c>
      <c r="C24" s="107"/>
      <c r="D24" s="107" t="s">
        <v>64</v>
      </c>
    </row>
    <row r="25" spans="1:4" ht="10.8" thickBot="1">
      <c r="A25" s="100" t="s">
        <v>70</v>
      </c>
      <c r="B25" s="108">
        <v>8523</v>
      </c>
      <c r="C25" s="107"/>
      <c r="D25" s="107"/>
    </row>
    <row r="26" spans="1:4" ht="21" thickBot="1">
      <c r="A26" s="100" t="s">
        <v>69</v>
      </c>
      <c r="B26" s="108">
        <v>1513510</v>
      </c>
      <c r="C26" s="108">
        <v>1361910</v>
      </c>
      <c r="D26" s="107" t="s">
        <v>68</v>
      </c>
    </row>
    <row r="27" spans="1:4" ht="10.8" thickBot="1">
      <c r="A27" s="100" t="s">
        <v>67</v>
      </c>
      <c r="B27" s="108">
        <v>1532948</v>
      </c>
      <c r="C27" s="108">
        <v>1505718</v>
      </c>
      <c r="D27" s="107" t="s">
        <v>66</v>
      </c>
    </row>
    <row r="28" spans="1:4" ht="10.8" thickBot="1">
      <c r="A28" s="100" t="s">
        <v>65</v>
      </c>
      <c r="B28" s="108">
        <v>5399650</v>
      </c>
      <c r="C28" s="107">
        <v>0</v>
      </c>
      <c r="D28" s="107" t="s">
        <v>64</v>
      </c>
    </row>
    <row r="29" spans="1:4" ht="10.8" thickBot="1">
      <c r="A29" s="100" t="s">
        <v>63</v>
      </c>
      <c r="B29" s="108">
        <v>1410519</v>
      </c>
      <c r="C29" s="108">
        <v>1306085</v>
      </c>
      <c r="D29" s="107" t="s">
        <v>62</v>
      </c>
    </row>
    <row r="30" spans="1:4" ht="21" thickBot="1">
      <c r="A30" s="100" t="s">
        <v>61</v>
      </c>
      <c r="B30" s="108">
        <v>215880</v>
      </c>
      <c r="C30" s="108">
        <v>114495</v>
      </c>
      <c r="D30" s="107" t="s">
        <v>59</v>
      </c>
    </row>
    <row r="31" spans="1:4" ht="21" thickBot="1">
      <c r="A31" s="100" t="s">
        <v>60</v>
      </c>
      <c r="B31" s="108">
        <v>215880</v>
      </c>
      <c r="C31" s="108">
        <v>114495</v>
      </c>
      <c r="D31" s="107" t="s">
        <v>59</v>
      </c>
    </row>
  </sheetData>
  <mergeCells count="3">
    <mergeCell ref="A1:D1"/>
    <mergeCell ref="A3:D3"/>
    <mergeCell ref="A4:D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Perucámaras </vt:lpstr>
      <vt:lpstr>Índice</vt:lpstr>
      <vt:lpstr>Macro Región Norte</vt:lpstr>
      <vt:lpstr>1. Cajamarca</vt:lpstr>
      <vt:lpstr>2. La Libertad</vt:lpstr>
      <vt:lpstr>3. Lambayeque</vt:lpstr>
      <vt:lpstr>4. Piura</vt:lpstr>
      <vt:lpstr>5. Tumbes</vt:lpstr>
      <vt:lpstr>Ancash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Condor Guerra</dc:creator>
  <cp:lastModifiedBy>Roy Condor Guerra</cp:lastModifiedBy>
  <dcterms:created xsi:type="dcterms:W3CDTF">2021-01-10T03:39:07Z</dcterms:created>
  <dcterms:modified xsi:type="dcterms:W3CDTF">2021-03-17T05:25:43Z</dcterms:modified>
</cp:coreProperties>
</file>